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8\สรุปผลการใช้จ่าย\8. พ.ค.68\15.5.68\"/>
    </mc:Choice>
  </mc:AlternateContent>
  <xr:revisionPtr revIDLastSave="0" documentId="13_ncr:1_{60AAC5A0-11F9-490C-8C40-3D9B3194AFB5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งบรายจ่ายอื่น" sheetId="1065" r:id="rId11"/>
    <sheet name="งบเบิกแทน" sheetId="1055" r:id="rId12"/>
    <sheet name="สรุปเงินกัน" sheetId="1062" r:id="rId13"/>
    <sheet name="รายละเอียดเงินกัน" sheetId="1063" r:id="rId14"/>
    <sheet name="Sheet13 " sheetId="196" state="hidden" r:id="rId15"/>
    <sheet name="Sheet14 " sheetId="197" state="hidden" r:id="rId16"/>
    <sheet name="Sheet15 " sheetId="198" state="hidden" r:id="rId17"/>
    <sheet name="Sheet16" sheetId="223" state="hidden" r:id="rId18"/>
    <sheet name="Sheet17" sheetId="225" state="hidden" r:id="rId19"/>
    <sheet name="Sheet18 " sheetId="226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ส่วนกลาง!$B$10:$J$23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11">งบเบิกแทน!$A$1:$K$21</definedName>
    <definedName name="_xlnm.Print_Area" localSheetId="10">งบรายจ่ายอื่น!$A$1:$K$21</definedName>
    <definedName name="_xlnm.Print_Area" localSheetId="8">'งบลงทุน-ศพช.'!$A$1:$C$19</definedName>
    <definedName name="_xlnm.Print_Area" localSheetId="7">'งบลงทุน-ส่วนกลาง '!$A$1:$C$660</definedName>
    <definedName name="_xlnm.Print_Area" localSheetId="4">'จังหวัด '!$A$1:$C$87</definedName>
    <definedName name="_xlnm.Print_Area" localSheetId="0">ภาพรวม!$A$1:$J$59</definedName>
    <definedName name="_xlnm.Print_Area" localSheetId="6">รายละเอียดงบลงทุน!$A$1:$B$10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2">สรุปเงินกัน!$A$1:$J$12</definedName>
    <definedName name="_xlnm.Print_Area" localSheetId="2">ส่วนกลาง!$A$1:$J$25</definedName>
    <definedName name="_xlnm.Print_Titles" localSheetId="11">งบเบิกแทน!$1:$7</definedName>
    <definedName name="_xlnm.Print_Titles" localSheetId="10">งบรายจ่ายอื่น!$1:$7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3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058" l="1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B97" i="1063" l="1"/>
  <c r="K73" i="1063"/>
  <c r="J73" i="1063"/>
  <c r="K71" i="1063"/>
  <c r="J59" i="1063"/>
  <c r="K39" i="1063"/>
  <c r="K25" i="1063"/>
  <c r="A3" i="1063"/>
  <c r="A2" i="1063"/>
  <c r="K12" i="1062"/>
  <c r="K10" i="1062"/>
  <c r="K9" i="1062"/>
  <c r="A3" i="1062"/>
  <c r="A2" i="1062"/>
  <c r="A1" i="1062"/>
  <c r="K7" i="1062" l="1"/>
  <c r="K11" i="1062"/>
  <c r="J59" i="499" l="1"/>
  <c r="Q58" i="499"/>
  <c r="L58" i="499"/>
  <c r="N58" i="499" s="1"/>
  <c r="Q57" i="499"/>
  <c r="L57" i="499"/>
  <c r="N57" i="499" s="1"/>
  <c r="Q56" i="499"/>
  <c r="L56" i="499"/>
  <c r="N56" i="499" s="1"/>
  <c r="Q55" i="499"/>
  <c r="L55" i="499"/>
  <c r="N55" i="499" s="1"/>
  <c r="Q54" i="499"/>
  <c r="L54" i="499"/>
  <c r="N54" i="499" s="1"/>
  <c r="Q53" i="499"/>
  <c r="L53" i="499"/>
  <c r="N53" i="499" s="1"/>
  <c r="Q52" i="499"/>
  <c r="Q51" i="499"/>
  <c r="L51" i="499"/>
  <c r="N51" i="499" s="1"/>
  <c r="Q50" i="499"/>
  <c r="Q48" i="499"/>
  <c r="Q46" i="499"/>
  <c r="Q45" i="499"/>
  <c r="L45" i="499"/>
  <c r="N45" i="499" s="1"/>
  <c r="Q44" i="499"/>
  <c r="L44" i="499"/>
  <c r="N44" i="499" s="1"/>
  <c r="Q42" i="499"/>
  <c r="Q41" i="499"/>
  <c r="Q40" i="499"/>
  <c r="Q39" i="499"/>
  <c r="L39" i="499"/>
  <c r="N39" i="499" s="1"/>
  <c r="Q38" i="499"/>
  <c r="L38" i="499"/>
  <c r="N38" i="499" s="1"/>
  <c r="Q37" i="499"/>
  <c r="L37" i="499"/>
  <c r="N37" i="499" s="1"/>
  <c r="Q36" i="499"/>
  <c r="L36" i="499"/>
  <c r="N36" i="499" s="1"/>
  <c r="Q34" i="499"/>
  <c r="L34" i="499"/>
  <c r="N34" i="499" s="1"/>
  <c r="Q33" i="499"/>
  <c r="L33" i="499"/>
  <c r="N33" i="499" s="1"/>
  <c r="Q32" i="499"/>
  <c r="L32" i="499"/>
  <c r="N32" i="499" s="1"/>
  <c r="Q31" i="499"/>
  <c r="L31" i="499"/>
  <c r="N31" i="499" s="1"/>
  <c r="Q30" i="499"/>
  <c r="L30" i="499"/>
  <c r="N30" i="499" s="1"/>
  <c r="Q29" i="499"/>
  <c r="L29" i="499"/>
  <c r="N29" i="499" s="1"/>
  <c r="Q28" i="499"/>
  <c r="L28" i="499"/>
  <c r="N28" i="499" s="1"/>
  <c r="Q27" i="499"/>
  <c r="L27" i="499"/>
  <c r="N27" i="499" s="1"/>
  <c r="Q26" i="499"/>
  <c r="L26" i="499"/>
  <c r="N26" i="499" s="1"/>
  <c r="Q25" i="499"/>
  <c r="L25" i="499"/>
  <c r="N25" i="499" s="1"/>
  <c r="Q24" i="499"/>
  <c r="L24" i="499"/>
  <c r="N24" i="499" s="1"/>
  <c r="Q23" i="499"/>
  <c r="Q22" i="499"/>
  <c r="L22" i="499"/>
  <c r="N22" i="499" s="1"/>
  <c r="Q21" i="499"/>
  <c r="L21" i="499"/>
  <c r="N21" i="499" s="1"/>
  <c r="Q20" i="499"/>
  <c r="Q18" i="499"/>
  <c r="L18" i="499"/>
  <c r="N18" i="499" s="1"/>
  <c r="Q17" i="499"/>
  <c r="Q16" i="499"/>
  <c r="L16" i="499"/>
  <c r="N16" i="499" s="1"/>
  <c r="Q15" i="499"/>
  <c r="L15" i="499"/>
  <c r="N15" i="499" s="1"/>
  <c r="Q13" i="499"/>
  <c r="L13" i="499"/>
  <c r="N13" i="499" s="1"/>
  <c r="Q12" i="499"/>
  <c r="L12" i="499"/>
  <c r="N12" i="499" s="1"/>
  <c r="Q11" i="499"/>
  <c r="L11" i="499"/>
  <c r="N11" i="499" s="1"/>
  <c r="Q10" i="499"/>
  <c r="L10" i="499"/>
  <c r="N10" i="499" s="1"/>
  <c r="A3" i="499"/>
  <c r="A3" i="1053"/>
  <c r="A3" i="1052"/>
  <c r="L17" i="499" l="1"/>
  <c r="N17" i="499" s="1"/>
  <c r="L48" i="499"/>
  <c r="N48" i="499" s="1"/>
  <c r="L41" i="499"/>
  <c r="N41" i="499" s="1"/>
  <c r="L42" i="499"/>
  <c r="N42" i="499" s="1"/>
  <c r="A3" i="1047" l="1"/>
  <c r="E29" i="1049"/>
  <c r="E26" i="1049"/>
  <c r="E23" i="1049"/>
  <c r="E30" i="1049" s="1"/>
  <c r="A3" i="1049"/>
  <c r="G37" i="1064"/>
  <c r="D37" i="1064"/>
  <c r="J36" i="1064"/>
  <c r="N36" i="1064" s="1"/>
  <c r="G36" i="1064"/>
  <c r="D36" i="1064"/>
  <c r="J35" i="1064"/>
  <c r="N35" i="1064" s="1"/>
  <c r="G35" i="1064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G53" i="1059" l="1"/>
  <c r="E53" i="1059"/>
  <c r="D53" i="1059"/>
  <c r="K53" i="1059" s="1"/>
  <c r="C53" i="1059"/>
  <c r="B53" i="1059"/>
  <c r="G52" i="1059"/>
  <c r="E52" i="1059"/>
  <c r="D52" i="1059"/>
  <c r="K52" i="1059" s="1"/>
  <c r="C52" i="1059"/>
  <c r="B52" i="1059"/>
  <c r="A50" i="1059"/>
  <c r="A44" i="1059"/>
  <c r="A39" i="1059"/>
  <c r="A38" i="1059"/>
  <c r="A35" i="1059"/>
  <c r="A34" i="1059"/>
  <c r="A30" i="1059"/>
  <c r="A25" i="1059"/>
  <c r="A21" i="1059"/>
  <c r="A15" i="1059"/>
  <c r="A3" i="1059"/>
  <c r="I53" i="1059" l="1"/>
  <c r="I52" i="1059"/>
  <c r="N30" i="1059" l="1"/>
</calcChain>
</file>

<file path=xl/sharedStrings.xml><?xml version="1.0" encoding="utf-8"?>
<sst xmlns="http://schemas.openxmlformats.org/spreadsheetml/2006/main" count="1195" uniqueCount="626">
  <si>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</si>
  <si>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</si>
  <si>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</si>
  <si>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</si>
  <si>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</si>
  <si>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</si>
  <si>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</si>
  <si>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</si>
  <si>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</si>
  <si>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</si>
  <si>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งบประมาณได้รับ
ตาม พ.ร.บ.</t>
  </si>
  <si>
    <t>เบิกจ่ายแล้ว</t>
  </si>
  <si>
    <t>รวมทั้งสิ้น</t>
  </si>
  <si>
    <t>ภาพรวม</t>
  </si>
  <si>
    <t>รายจ่ายลงทุน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</si>
  <si>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</si>
  <si>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</si>
  <si>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</si>
  <si>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</si>
  <si>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</si>
  <si>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</si>
  <si>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</si>
  <si>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</si>
  <si>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</si>
  <si>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</si>
  <si>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</si>
  <si>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ใบสั่งซื้อ/จ้าง 
(PO)</t>
  </si>
  <si>
    <t>หน่วย
ดำเนินการ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</si>
  <si>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</si>
  <si>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</si>
  <si>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</si>
  <si>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</si>
  <si>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</si>
  <si>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</si>
  <si>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</si>
  <si>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</si>
  <si>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</si>
  <si>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</si>
  <si>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</si>
  <si>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</si>
  <si>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</si>
  <si>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</si>
  <si>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</si>
  <si>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</si>
  <si>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</si>
  <si>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</si>
  <si>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</si>
  <si>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</si>
  <si>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</si>
  <si>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</si>
  <si>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</si>
  <si>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</si>
  <si>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</si>
  <si>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</si>
  <si>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</si>
  <si>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</si>
  <si>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</si>
  <si>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</si>
  <si>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</si>
  <si>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</si>
  <si>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</si>
  <si>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</si>
  <si>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</si>
  <si>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</si>
  <si>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</si>
  <si>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</si>
  <si>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</si>
  <si>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</si>
  <si>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</si>
  <si>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</si>
  <si>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</si>
  <si>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</si>
  <si>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</si>
  <si>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</si>
  <si>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</si>
  <si>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</si>
  <si>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</si>
  <si>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</si>
  <si>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</si>
  <si>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</si>
  <si>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</si>
  <si>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</si>
  <si>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</si>
  <si>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</si>
  <si>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</si>
  <si>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</si>
  <si>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</si>
  <si>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</si>
  <si>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</si>
  <si>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</si>
  <si>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</si>
  <si>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</si>
  <si>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</si>
  <si>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</si>
  <si>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</si>
  <si>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</si>
  <si>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</si>
  <si>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</si>
  <si>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</si>
  <si>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</si>
  <si>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</si>
  <si>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</si>
  <si>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</si>
  <si>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</si>
  <si>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</si>
  <si>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</si>
  <si>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</si>
  <si>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</si>
  <si>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</si>
  <si>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</si>
  <si>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</si>
  <si>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</si>
  <si>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</si>
  <si>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</si>
  <si>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</si>
  <si>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</si>
  <si>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</si>
  <si>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</si>
  <si>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</si>
  <si>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</si>
  <si>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</si>
  <si>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</si>
  <si>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</si>
  <si>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</si>
  <si>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</si>
  <si>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</si>
  <si>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</si>
  <si>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</si>
  <si>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</si>
  <si>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</si>
  <si>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</si>
  <si>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</si>
  <si>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</si>
  <si>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</si>
  <si>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</si>
  <si>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</si>
  <si>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</si>
  <si>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</si>
  <si>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</si>
  <si>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</si>
  <si>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</si>
  <si>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</si>
  <si>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</si>
  <si>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</si>
  <si>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</si>
  <si>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</si>
  <si>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</si>
  <si>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</si>
  <si>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งบประมาณถือจ่าย
หลังโอนเปลี่ยนแปลง</t>
  </si>
  <si>
    <t>โครงการ</t>
  </si>
  <si>
    <t>ศพช.อุบลราชธานี</t>
  </si>
  <si>
    <t>สพจ.เชียงราย</t>
  </si>
  <si>
    <t>ItemAdd</t>
  </si>
  <si>
    <t xml:space="preserve">งบประมาณ
ทั้งสิ้น
</t>
  </si>
  <si>
    <t xml:space="preserve">รวมทั้งสิ้น 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</si>
  <si>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</si>
  <si>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</si>
  <si>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</si>
  <si>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</si>
  <si>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ชัยภูมิ</t>
  </si>
  <si>
    <t>หนองบัวลำภู</t>
  </si>
  <si>
    <t>อุดรธานี</t>
  </si>
  <si>
    <t>แพร่</t>
  </si>
  <si>
    <t>สุราษฎร์ธานี</t>
  </si>
  <si>
    <t>ปัตตานี</t>
  </si>
  <si>
    <t>ผลการใช้จ่าย
(ผลการเบิกจ่าย+PO)</t>
  </si>
  <si>
    <t xml:space="preserve">                                                                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</si>
  <si>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</si>
  <si>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</si>
  <si>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</si>
  <si>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ปรับปรุงสำนักงานพัฒนาชุมชนจังหวัดสตูล</t>
  </si>
  <si>
    <t>ใบสั่งซื้อสั่งจ้าง (PO)</t>
  </si>
  <si>
    <t>สุพรรณบุรี</t>
  </si>
  <si>
    <t>เบิกจ่าย + PO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</si>
  <si>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</si>
  <si>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</si>
  <si>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</si>
  <si>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</si>
  <si>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</si>
  <si>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</si>
  <si>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</si>
  <si>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</si>
  <si>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</si>
  <si>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สภว.</t>
  </si>
  <si>
    <t xml:space="preserve">                   ตามหนังสือสำนักงบประมาณ ที่ นร 0701/157 ลงวันที่ 6 ตุลาคม 2565</t>
  </si>
  <si>
    <t xml:space="preserve">                   ตามหนังสือสำนักงบประมาณ ที่ นร 0701/1461 ลงวันที่ 3 กุมภาพันธ์  2566</t>
  </si>
  <si>
    <t>กลุ่มงานจริยธรรมข้าราชการกรมการพัฒนาชุมชน</t>
  </si>
  <si>
    <t xml:space="preserve">                   สำนักงบประมาณได้โอนงบประมาณสำหรับไตรมาสที่ 3 (เดือนเมษายน 2566 - มิถุนายน 2566) เป็นเงิน 1,921,048,900.00  บาท</t>
  </si>
  <si>
    <t xml:space="preserve">                   สำนักงบประมาณได้โอนงบประมาณสำหรับไตรมาสที่ 4(เดือนกรกฎาคม 2566 - กันยายน 2566) เป็นเงิน  463,433,600.00  บาท (วันที่ 14 มิถุนายน 2566)</t>
  </si>
  <si>
    <t>2. งบลงทุน (ปรับปรุงอาคารฯ/บ้านพัก)</t>
  </si>
  <si>
    <t xml:space="preserve">                   ได้รับการโอนจัดสรรงบประมาณแผนบุคลากรภาครัฐ งบดำเนินงาน (รายการค่าเช่าบ้าน) จากกองทัพบก กระทรวงกลาโหม 5,853,500.00 บาท</t>
  </si>
  <si>
    <t xml:space="preserve">                  หนังสือ ด่วนที่สุด ที่ นร. 0704/14653 ลงวันที่ 22 สิงหาคม 2566</t>
  </si>
  <si>
    <t>รายจ่ายลงทุน - งบดำเนินงาน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</si>
  <si>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</si>
  <si>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</si>
  <si>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</si>
  <si>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>สำนักงานพัฒนาชุมชนจังหวัด</t>
  </si>
  <si>
    <t>โครงการอ่างเก็บน้ำแม่ตาช้าง ตำบลป่าแดด 
อำเภอแม่สรวย จังหวัดเชียงราย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</si>
  <si>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</si>
  <si>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</si>
  <si>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</si>
  <si>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>ครุภัณฑ์สำนักงาน ส่วนกลาง</t>
  </si>
  <si>
    <t>ครุภัณฑ์ไฟฟ้าและวิทยุ ส่วนกลาง</t>
  </si>
  <si>
    <t>ครุภัณฑ์โฆษณาและเผยแพร่ ส่วนกลาง</t>
  </si>
  <si>
    <t>ครุภัณฑ์คอมพิวเตอร์ ส่วนกลาง</t>
  </si>
  <si>
    <t>ครุภัณฑ์งานบ้านงานครัว ส่วนกลาง</t>
  </si>
  <si>
    <t>โครงการปรับปรุงห้องสมุดเพื่อรองรับการใช้พื้นที่รูปแบบ Co-Working Space</t>
  </si>
  <si>
    <t>รายงานผลการใช้จ่ายงบประมาณรายจ่ายประจำปีงบประมาณ พ.ศ. 2568</t>
  </si>
  <si>
    <t xml:space="preserve">สถาบันการพัฒนาชุมชน </t>
  </si>
  <si>
    <t>รายงานผลการใช้จ่ายรายการรายจ่ายลงทุน ประจำปีงบประมาณ พ.ศ. 2568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</si>
  <si>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</si>
  <si>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</si>
  <si>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</si>
  <si>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</si>
  <si>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</si>
  <si>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</si>
  <si>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</si>
  <si>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ผลผลิตสร้างความมั่นคงทางอาชีพและรายได้</t>
  </si>
  <si>
    <t>ผลผลิตส่งเสริมเศรษฐกิจฐานราก การผลิต การตลาดและการจำหน่ายผลิตภัณฑ์ชุมชน</t>
  </si>
  <si>
    <t>ไตรมาสที่ 4</t>
  </si>
  <si>
    <t>รายงานผลการใช้จ่ายงบประมาณภาพรวม ประจำปีงบประมาณ พ.ศ. 2568</t>
  </si>
  <si>
    <t>รายงานผลการใช้จ่ายงบลงทุน ประจำปีงบประมาณ พ.ศ. 2568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</si>
  <si>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</si>
  <si>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เครื่องถ่ายเอกสาร ระบบดิจิตอล (ขาว-ดำ) ความเร็ว 30 แผ่นต่อนาที 
จำนวน 141 เครื่อง ๆ ละ 120,000 บาท</t>
  </si>
  <si>
    <t xml:space="preserve">ปรับปรุงบ้านพักข้าราชการ ระดับ 3 - 4 (A6,A7,ศรีมาลา) ศูนย์ศึกษาและพัฒนาชุมชนเพชรบุรี </t>
  </si>
  <si>
    <t>ปรับปรุงหอประชุมอเนกประสงค์ ศูนย์ศึกษาและพัฒนาชุมชนอุดรธานี</t>
  </si>
  <si>
    <t>ปรับปรุงบ้านพักรับรอง ศูนย์ศึกษาและพัฒนาชุมชนพิษณุโลก</t>
  </si>
  <si>
    <t>ครุภัณฑ์สำนักงาน ปรับปรุงสำนักงานพัฒนาชุมชนอำเภอท่าบ่อ จังหวัดหนองคาย</t>
  </si>
  <si>
    <t>ครุภัณฑ์โฆษณาและเผยแพร่ ปรับปรุงห้องประชุมสำนักงานพัฒนาชุมชนจังหวัดพังงา</t>
  </si>
  <si>
    <t>ปรับปรุงบ้านพักพัฒนาการจังหวัดมุกดาหาร สำนักงานพัฒนาชุมชนจังหวัดมุกดาหาร</t>
  </si>
  <si>
    <t>ปรับปรุงห้องประชุม สำนักงานพัฒนาชุมชนจังหวัดแม่ฮ่องสอน</t>
  </si>
  <si>
    <t>ครุภัณฑ์สำนักงาน ปรับปรุงสำนักงานพัฒนาชุมชนอำเภอดอนเจดีย์ 
จังหวัดสุพรรณบุรี</t>
  </si>
  <si>
    <t>ปรับปรุงสำนักงานพัฒนาชุมชนอำเภอเมืองสุพรรณบุรี จังหวัดสุพรรณบุรี</t>
  </si>
  <si>
    <t>ปรับปรุงสำนักงานพัฒนาชุมชนอำเภอหนองบัว จังหวัดนครสวรรค์</t>
  </si>
  <si>
    <t>จัดหาอุปกรณ์จัดเก็บและประมวลผลข้อมูลความจำเป็นพื้นฐาน (จปฐ.) และข้อมูลพื้นฐานระดับหมู่บ้าน (กชช. 2ค) กรมการพัฒนาชุมชน แขวงทุ่งสองห้อง 
เขตหลักสี่ กรุงเทพมหานคร</t>
  </si>
  <si>
    <t xml:space="preserve">โครงการพัฒนาหมู่บ้านเศรษฐกิจพอเพียง งานปรับปรุงพื้นที่ 
ตามแบบมาตรฐาน โคก หนอง นา ขนาด 1 ไร่ และขนาด 3 ไร่ 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</si>
  <si>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
อำเภอเพ็ญ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</si>
  <si>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
อำเภอเมืองยะลา จังหวัดยะลา</t>
  </si>
  <si>
    <t>ครุภัณฑ์สำหรับก่อสร้างศูนย์ส่งเสริม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</t>
  </si>
  <si>
    <t>ค่าปลูกป่าทดแทน ตำบลบางลูกเสือ อำเภอองครักษ์ จังหวัดนครนายก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</si>
  <si>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อำเภอเมืองยะลา จังหวัดยะลา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</si>
  <si>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2</t>
  </si>
  <si>
    <t>ครุภัณฑ์งานบ้านงานครัว สำนักงานพัฒนาชุมชนจังหวัดแพร่ ตำบลในเวียง 
อำเภอเมืองแพร่ จังหวัดแพร่</t>
  </si>
  <si>
    <t>รายละเอียดการใช้จ่ายงบลงทุน ประจำปีงบประมาณ พ.ศ. 2568</t>
  </si>
  <si>
    <t xml:space="preserve">ส่วนกลาง </t>
  </si>
  <si>
    <t>ประจำปีงบประมาณ พ.ศ. 2568</t>
  </si>
  <si>
    <t>โครงการสนับสนุนอาชีพครัวเรือนและพัฒนากลุ่มอาชีพในพี้นที่อุทกภัยเมืองนครศรีธรรมราช อันเนื่องมาจากพระราชดำริ จังหวัดนครศรีธรรมราช</t>
  </si>
  <si>
    <t xml:space="preserve"> 29 พ.ย.67</t>
  </si>
  <si>
    <t>คิดเป็น
ร้อยละ</t>
  </si>
  <si>
    <t>ครบกำหนด</t>
  </si>
  <si>
    <t>ส่วนกลาง 70 รายการ</t>
  </si>
  <si>
    <t>ศูนย์ศึกษาและพัฒนาชุมชน 14 รายการ</t>
  </si>
  <si>
    <t>งบกลาง 3 รายการ</t>
  </si>
  <si>
    <t>รายงานผลการเบิกจ่ายงบประมาณเงินกันไว้เบิกเหลื่อมปีงบประมาณ พ.ศ. 2567</t>
  </si>
  <si>
    <t>ก่อสร้างศูนย์เรียนรู้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</si>
  <si>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 xml:space="preserve">งานระบบไฟฟ้าศูนย์เรียนรู้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</t>
  </si>
  <si>
    <t>อาคารศูนย์เรียนรู้อเนกประสงค์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</si>
  <si>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เครื่องถ่ายเอกสาร ระบบดิจิตอล (ขาว-ดำ) ความเร็ว 30 แผ่นต่อนาที จำนวน 103 เครื่อง</t>
  </si>
  <si>
    <t>เครื่องถ่ายเอกสาร ระบบดิจิตอล (ขาว-ดำ) ความเร็ว 30 แผ่นต่อนาที จำนวน 61 เครื่อง</t>
  </si>
  <si>
    <t>ค่าบำรุงรักษาเครื่องคอมพิวเตอร์แม่ข่ายและอุปกรณ์จัดเก็บข้อมูล</t>
  </si>
  <si>
    <t>ส่งเสริมและสนับสนุนการพัฒนาหมู่บ้านต้นแบบการน้อมนำแนวพระราชดำริไปประยุกต์ใช้</t>
  </si>
  <si>
    <t>โครงการพัฒนาระบบโปรแกรมการเรียนรู้ในรูปแบบออนไลน์ (E-Learning) กรมการพัฒนาชุมชน</t>
  </si>
  <si>
    <t>ครุภัณฑ์โครงการจัดหาระบบสื่อใหม่ (New Media) 
เพื่อขับเคลื่อนการสร้างภาพลักษณ์ กรมการพัฒนาชุมชน</t>
  </si>
  <si>
    <t>จ้างเหมารถบัสปรับอากาศ เพื่อใช้ในข้าราชการโครงการพัฒนาข้าราชการที่อยู่ระหว่างทดลองปฏิบัติหน้าที่ราชการ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 จำวน 4 คัน</t>
  </si>
  <si>
    <t>จ้างทำสื่อประชาสัมพันธ์เผยแพร่ผลความสำเร็จของผู้นำฯ ทำหนังสือ 1,000 เล่ม</t>
  </si>
  <si>
    <t>โครงการก้าวสู่ปีที่ 63 กรมการพัฒนาชุมชน อย่างยั่งยืน</t>
  </si>
  <si>
    <t>จ้างทำตรายางและป่ายชื่ออะคริลิค จำนวน 6 รายการ</t>
  </si>
  <si>
    <t>จ้างเหมารถบัสโดยสารปรับอากาศเพื่อใช้ในโครงการประชุมเชิงปฏิบัติการเพื่อกำหนดแนวทางการขับเคลื่อนการบริหารทรัพยากรบุคคลที่มีประสิทธิภาพ</t>
  </si>
  <si>
    <t>จ้างทำประกาศนียบัตรพร้อมปก 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</si>
  <si>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จ้างทำเข็มวิทยฐานะ เพื่อใช้ในโครงการพัฒนาข้าราชการที่อยู่ระหว่างทดลองปฏิบัติหน้าที่ราชการ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</si>
  <si>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จ้างจัดนิทรรศการกิจกรรมกองทุนพัฒนาเด็กชนบทในพระราชูปถัมภ์</t>
  </si>
  <si>
    <t>ค่าสาธารณูปโภค-ค่าบริการสื่อสารโทรคมนาคม</t>
  </si>
  <si>
    <t>ค่าวัสดุสำนักงาน</t>
  </si>
  <si>
    <t xml:space="preserve"> 9 ต.ค.67</t>
  </si>
  <si>
    <t xml:space="preserve"> 24 ส.ค.67</t>
  </si>
  <si>
    <t>จังหวัดชัยภูมิ 2 รายการ</t>
  </si>
  <si>
    <t xml:space="preserve"> 13 ก.ย.67</t>
  </si>
  <si>
    <t>จังหวัดมุกดาหาร 1 รายการ</t>
  </si>
  <si>
    <t xml:space="preserve"> 24 มี.ค.68</t>
  </si>
  <si>
    <t>จังหวัดแม่ฮ่องสอน 2 รายการ</t>
  </si>
  <si>
    <t xml:space="preserve"> 15 ต.ค.67</t>
  </si>
  <si>
    <t xml:space="preserve"> 25 ธ.ค.67</t>
  </si>
  <si>
    <t xml:space="preserve"> 24 ก.ย.67</t>
  </si>
  <si>
    <t>จังหวัดสระแก้ว 1 รายการ</t>
  </si>
  <si>
    <t xml:space="preserve"> 30 ก.ย.67</t>
  </si>
  <si>
    <t xml:space="preserve"> 4 ก.ย.67</t>
  </si>
  <si>
    <t>จังหวัดราชบุรี 3 รายการ</t>
  </si>
  <si>
    <t xml:space="preserve"> 24 ต.ค.67</t>
  </si>
  <si>
    <t xml:space="preserve"> 26 พ.ย.67</t>
  </si>
  <si>
    <t>จังหวัดยะลา 5 รายการ</t>
  </si>
  <si>
    <t xml:space="preserve"> 16 ต.ค.67</t>
  </si>
  <si>
    <t>จังหวัดตาก 10 รายการ</t>
  </si>
  <si>
    <t xml:space="preserve"> 5 ต.ค.67</t>
  </si>
  <si>
    <t xml:space="preserve"> 31 ธ.ค.67</t>
  </si>
  <si>
    <t>จังหวัดนครศรีธรรมราช 4 รายการ</t>
  </si>
  <si>
    <t xml:space="preserve"> 23 ธ.ค.67</t>
  </si>
  <si>
    <t xml:space="preserve"> 25 ต.ค.67</t>
  </si>
  <si>
    <t xml:space="preserve"> 22 ม.ค.68</t>
  </si>
  <si>
    <t>จังหวัดสมุทรสาคร 6 รายการ</t>
  </si>
  <si>
    <t xml:space="preserve"> 27 ก.ย.67</t>
  </si>
  <si>
    <t>จังหวัดชุมพร 6 รายการ</t>
  </si>
  <si>
    <t xml:space="preserve"> 11 พ.ย.67</t>
  </si>
  <si>
    <t>จังหวัดตรัง 4 รายการ</t>
  </si>
  <si>
    <t>จังหวัดพัทลุง 16 รายการ</t>
  </si>
  <si>
    <t xml:space="preserve"> 6 ต.ค.67</t>
  </si>
  <si>
    <t xml:space="preserve"> 17 ต.ค.67</t>
  </si>
  <si>
    <t>จังหวัดประจวบคีรีขันธ์ 20 รายการ</t>
  </si>
  <si>
    <t xml:space="preserve"> 21 ต.ค.67</t>
  </si>
  <si>
    <t>จังหวัดหนองคาย 7 รายการ</t>
  </si>
  <si>
    <t xml:space="preserve"> 28 ม.ค.68</t>
  </si>
  <si>
    <t xml:space="preserve"> 11 ธ.ค.67</t>
  </si>
  <si>
    <t>จังหวัดบึงกาฬ 13 รายการ</t>
  </si>
  <si>
    <t xml:space="preserve"> 9 พ.ย.67</t>
  </si>
  <si>
    <t>จังหวัดเพชรบูรณ์ 9 รายการ</t>
  </si>
  <si>
    <t xml:space="preserve"> 7 พ.ย.67</t>
  </si>
  <si>
    <t xml:space="preserve"> 26 ต.ค.67</t>
  </si>
  <si>
    <t xml:space="preserve"> 30 ต.ค.67</t>
  </si>
  <si>
    <t xml:space="preserve"> 13 ต.ค.67</t>
  </si>
  <si>
    <t>จังหวัดอุดรธานี 7 รายการ</t>
  </si>
  <si>
    <t xml:space="preserve"> 30 พ.ย.67</t>
  </si>
  <si>
    <t>จังหวัดพะเยา 4 รายการ</t>
  </si>
  <si>
    <t xml:space="preserve"> 28 ต.ค.67</t>
  </si>
  <si>
    <t>จังหวัดสระบุรี 3 รายการ</t>
  </si>
  <si>
    <t xml:space="preserve"> 10 พ.ย.67</t>
  </si>
  <si>
    <t>จังหวัดอ่างทอง 2 รายการ</t>
  </si>
  <si>
    <t xml:space="preserve"> 27 ส.ค.67</t>
  </si>
  <si>
    <t xml:space="preserve"> 29 ก.ย.67</t>
  </si>
  <si>
    <t>จังหวัดปทุมธานี 2 รายการ</t>
  </si>
  <si>
    <t xml:space="preserve"> 18 ก.ย.67</t>
  </si>
  <si>
    <t>จังหวัดสุพรรณบุรี 5 รายการ</t>
  </si>
  <si>
    <t xml:space="preserve"> 25 พ.ย.67</t>
  </si>
  <si>
    <t>จังหวัดชัยนาท 1 รายการ</t>
  </si>
  <si>
    <t xml:space="preserve"> 10 ต.ค.67</t>
  </si>
  <si>
    <t>จังหวัดกระบี่ 3 รายการ</t>
  </si>
  <si>
    <t xml:space="preserve"> 12 พ.ย.67</t>
  </si>
  <si>
    <t>จังหวัดเลย 2 รายการ</t>
  </si>
  <si>
    <t>จังหวัดฉะเชิงเทรา 1 รายการ</t>
  </si>
  <si>
    <t>จังหวัดนครปฐม 2 รายการ</t>
  </si>
  <si>
    <t>จังหวัดสุราษฎร์ธานี 12 รายการ</t>
  </si>
  <si>
    <t xml:space="preserve"> 22 ต.ค.67</t>
  </si>
  <si>
    <t>จังหวัดพระนครศรีอยุธยา 2 รายการ</t>
  </si>
  <si>
    <t xml:space="preserve"> 20 ต.ค.67</t>
  </si>
  <si>
    <t>จังหวัดชลบุรี 2 รายการ</t>
  </si>
  <si>
    <t xml:space="preserve"> 7 ต.ค.67</t>
  </si>
  <si>
    <t>จังหวัดระยอง 1 รายการ</t>
  </si>
  <si>
    <t>จังหวัดอุบลราชธานี 3 รายการ</t>
  </si>
  <si>
    <t xml:space="preserve"> 27 ต.ค.67</t>
  </si>
  <si>
    <t>จังหวัดมหาสารคาม 9 รายการ</t>
  </si>
  <si>
    <t xml:space="preserve"> 1 ต.ค.67</t>
  </si>
  <si>
    <t>จังหวัดแพร่ 2 รายการ</t>
  </si>
  <si>
    <t>จังหวัดน่าน 4 รายการ</t>
  </si>
  <si>
    <t xml:space="preserve"> 23 ต.ค.67</t>
  </si>
  <si>
    <t>จังหวัดอุทัยธานี 1 รายการ</t>
  </si>
  <si>
    <t>จังหวัดพิษณุโลก 1 รายการ</t>
  </si>
  <si>
    <t>จังหวัดพิจิตร 1 รายการ</t>
  </si>
  <si>
    <t>จังหวัดสงขลา 2 รายการ</t>
  </si>
  <si>
    <t>จังหวัดนราธิวาส 1 รายการ</t>
  </si>
  <si>
    <t xml:space="preserve"> 12 ต.ค.67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</si>
  <si>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</si>
  <si>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</si>
  <si>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ศูนย์ศึกษาและพัฒนาชุมชนพิษณุโลก 3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</si>
  <si>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</si>
  <si>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</si>
  <si>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ศูนย์ศึกษาและพัฒนาชุมชนอุบลราชธานี 2 รายการ</t>
  </si>
  <si>
    <t>งบกลาง จำนวน 3 รายการ</t>
  </si>
  <si>
    <t xml:space="preserve"> 1 พ.ย.67</t>
  </si>
  <si>
    <t xml:space="preserve"> 3 ก.พ.68</t>
  </si>
  <si>
    <t xml:space="preserve">หมายเหตุ  :  สำนักงบประมาณได้โอนงบประมาณสำหรับไตรมาสที่ 1-2 (เดือนตุลาคม 2567 - มีนาคม 2568) เป็นเงิน 3,427,654,100.00  บาท  </t>
  </si>
  <si>
    <t>ผลการใช้จ่ายงบประมาณของหน่วยงานในสังกัดกระทรวงมหาดไทย ประจำปีงบประมาณ พ.ศ. 2568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</si>
  <si>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</si>
  <si>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</si>
  <si>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</si>
  <si>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</si>
  <si>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</si>
  <si>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</si>
  <si>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</si>
  <si>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</si>
  <si>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</si>
  <si>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</si>
  <si>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</si>
  <si>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</si>
  <si>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</si>
  <si>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</si>
  <si>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</si>
  <si>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</si>
  <si>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</si>
  <si>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</si>
  <si>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</si>
  <si>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</si>
  <si>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</si>
  <si>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</si>
  <si>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</si>
  <si>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</si>
  <si>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คงเหลือโอนกลับส่วนกลาง</t>
  </si>
  <si>
    <t>โอนเปลี่ยนแปลงพื้นที่/ในรายการงบลงทุน</t>
  </si>
  <si>
    <t>โครงการประตูระบายน้ำศรีสองรัก อันเนื่องมาจากพระราชดำริ จังหวัดเลย</t>
  </si>
  <si>
    <t xml:space="preserve"> 13 ธ.ค.67</t>
  </si>
  <si>
    <t>สพจ.เลย</t>
  </si>
  <si>
    <t>โครงการพัฒนาลุ่มน้ำห้วยหลวงตอนล่าง จังหวัดหนองคาย</t>
  </si>
  <si>
    <t>สพจ.อุดรธานี</t>
  </si>
  <si>
    <t>รวม (ผลการเบิกจ่าย + PO)</t>
  </si>
  <si>
    <t>โอนกลับส่วนกลาง</t>
  </si>
  <si>
    <t>โครงการคลองระบายน้ำหลาก บางบาล-บางไทร 
จังหวัดพระนครศรีอยุธยา</t>
  </si>
  <si>
    <t xml:space="preserve"> 26 ธ.ค.67</t>
  </si>
  <si>
    <t>สพจ.พระนครศรีอยุธยา</t>
  </si>
  <si>
    <t>โครงการประตูระบายน้ำบ้านก่อพร้อมระบบส่งน้ำ 
จังหวัดสกลนคร</t>
  </si>
  <si>
    <t>สพจ.สกลนคร</t>
  </si>
  <si>
    <t>โครงการเก็บน้ำลำน้ำชี อันเนื่องมาจากพระราชดำริ 
จังหวัดชัยภูมิ</t>
  </si>
  <si>
    <t>สพจ.ชัยภูมิ</t>
  </si>
  <si>
    <t>โครงการอ่างเก็บน้ำน้ำกิ จังหวัดน่าน</t>
  </si>
  <si>
    <t>สพจ.น่าน</t>
  </si>
  <si>
    <t>โครงการอ่างเก็บน้ำคลองโพล้ จังหวัดระยอง</t>
  </si>
  <si>
    <t>สพจ.ระยอง</t>
  </si>
  <si>
    <t>จังหวัดกาญจนบุรี 2 รายการ (เบิกจ่ายครบถ้วนแล้ว)</t>
  </si>
  <si>
    <t>จังหวัดนครพนม 5 รายการ (เบิกจ่ายครบถ้วนแล้ว)</t>
  </si>
  <si>
    <t>จังหวัดนครราชสีมา 3 รายการ (เบิกจ่ายครบถ้วนแล้ว)</t>
  </si>
  <si>
    <t>คงเหลือรับจัดสรร</t>
  </si>
  <si>
    <t>ครุภัณฑ์คอมพิวเตอร์ ส่วนกลาง (เครื่องคอมพิวเตอร์โน้ตบุ๊ค (MacBook Air 13 นิ้ว) จำนวน 5 เครื่อง ๆ ละ 29,580 บาท</t>
  </si>
  <si>
    <t xml:space="preserve"> 15 ต.ค.68</t>
  </si>
  <si>
    <t>จังหวัดกาฬสินธุ์ 1 รายการ (เบิกจ่ายครบถ้วนแล้ว)</t>
  </si>
  <si>
    <t>จังหวัดเชียงราย 17 รายการ</t>
  </si>
  <si>
    <t>จังหวัดสกลนคร 4 รายการ (เบิกจ่ายครบถ้วนแล้ว)</t>
  </si>
  <si>
    <t>จังหวัดขอนแก่น 13 รายการ (เบิกจ่ายครบถ้วนแล้ว)</t>
  </si>
  <si>
    <t>จังหวัดภูเก็ต 4 รายการ (เบิกจ่ายครบถ้วนแล้ว)</t>
  </si>
  <si>
    <t>จังหวัดลำปาง 1 รายการ (เบิกจ่ายครบถ้วนแล้ว)</t>
  </si>
  <si>
    <t>จังหวัดหนองบัวลำภู 6 รายการ (เบิกจ่ายครบถ้วนแล้ว)</t>
  </si>
  <si>
    <t xml:space="preserve"> </t>
  </si>
  <si>
    <t>ศูนย์สารสนเทศเพื่อการพัฒนาชุมชน 1 รายการ</t>
  </si>
  <si>
    <t>สำนักงานพัฒนาชุมชนจังหวัด 1 รายการ</t>
  </si>
  <si>
    <t>สสช.</t>
  </si>
  <si>
    <t>โครงการอ่างเก็บน้ำลำห้วยบอน อันเนื่องมาจากพระราชดำริ จังหวัดอุบลราชธานี</t>
  </si>
  <si>
    <t xml:space="preserve"> 23 ม.ค.68</t>
  </si>
  <si>
    <t>สพจ.อุบลราชธานี</t>
  </si>
  <si>
    <t xml:space="preserve"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</t>
  </si>
  <si>
    <t xml:space="preserve"> 8 ม.ค.68</t>
  </si>
  <si>
    <t>กค.</t>
  </si>
  <si>
    <t xml:space="preserve">เครื่องพิมพ์ Multifunction แบบฉีดหมึกพร้อมติดตั้งถังหมึกพิมพ์ (Inkjet Tank Printer) </t>
  </si>
  <si>
    <t xml:space="preserve"> 2 ก.ย.68</t>
  </si>
  <si>
    <t>จ้างโครงการบำรุงรักษาระบบประชุมทางไกลผ่านอินเทอร์เน็ต 
พร้อมอุปกรณ์ศูนย์ข้อมูลกลางเพื่อการตัดสินใจ</t>
  </si>
  <si>
    <t xml:space="preserve"> 25 ก.ย.68</t>
  </si>
  <si>
    <t>งานระบบประปาศูนย์เรียนรู้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</si>
  <si>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 xml:space="preserve"> 12 ก.ย.68</t>
  </si>
  <si>
    <t xml:space="preserve">ก่อสร้างอาคารโรงอาหาร ขนาด 120 ที่นั่ง ศูนย์ศึกษาและพัฒนาชุมชนยะลา </t>
  </si>
  <si>
    <t xml:space="preserve"> 28 ก.พ.68</t>
  </si>
  <si>
    <t>จ้างดำเนินโครงการตลาดอะเมซิ่ง ของกินของใช้ ของดีทั่วไทย</t>
  </si>
  <si>
    <t xml:space="preserve"> 10 พ.ค.68</t>
  </si>
  <si>
    <t>จ้างดำเนินโครงการบำรุงรักษาระบบป้องกันและรักษา
ความมั่นคงปลอดภัยระบบเทคโนโลยีสารสนเทศและการสื่อสาร</t>
  </si>
  <si>
    <t xml:space="preserve"> 25 ม.ค.68</t>
  </si>
  <si>
    <t>ปรับปรุงศูนย์สารภี จังหวัดเชียงใหม่</t>
  </si>
  <si>
    <t xml:space="preserve"> 11 ม.ค.68</t>
  </si>
  <si>
    <t xml:space="preserve">ก่อสร้างระบบประปา แบบหอถังเหล็กเก็บน้ำ (ถังแชมเปญ) ขนาดความจุ 20 ลบ.ม. ศูนย์ศึกษาและพัฒนาชุมชนยะลา </t>
  </si>
  <si>
    <t xml:space="preserve"> 4 ต.ค.67</t>
  </si>
  <si>
    <t xml:space="preserve">ก่อสร้างลานกิจกรรมกลางแจ้ง ศูนย์ศึกษาและพัฒนาชุมชนพิษณุโลก </t>
  </si>
  <si>
    <t>โครงการเพิ่มประสิทธิภาพการเชื่อมโยงข้อมูลระบบ Big Data กรมการพัฒนาชุมชน</t>
  </si>
  <si>
    <t xml:space="preserve"> 19 มิ.ย.68</t>
  </si>
  <si>
    <t xml:space="preserve"> 29 มี.ค.68</t>
  </si>
  <si>
    <t>ก่อสร้างรั้ว ศูนย์สารภีอุบลราชธานี จังหวัดอุบลราชธานี</t>
  </si>
  <si>
    <t>จ้างขับเคลื่อนผู้นำชุมชนท่องเที่ยวต่อการรับรู้และการตลาด 4.0</t>
  </si>
  <si>
    <t xml:space="preserve">จ้างโครงการเพิ่มประสิทธิภาพเว็บไซต์บริการดิจิทัลของกรมการพัฒนาชุมชน (Digital Service) ที่เป็นไปตามมาตรฐานเว็บไซต์ภาครัฐ </t>
  </si>
  <si>
    <t xml:space="preserve"> 27 มิ.ย.68</t>
  </si>
  <si>
    <t xml:space="preserve"> 9 มิ.ย.68</t>
  </si>
  <si>
    <t>จ้างบำรุงรักษาระบบ BPM (PO ซ้ำ)</t>
  </si>
  <si>
    <t>กผ.</t>
  </si>
  <si>
    <t>สล.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</si>
  <si>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145 คัน</t>
  </si>
  <si>
    <t xml:space="preserve"> 28 พ.ย.67</t>
  </si>
  <si>
    <t xml:space="preserve"> 22 ธ.ค.67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</si>
  <si>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18 คัน</t>
  </si>
  <si>
    <t>ปรับปรุงศูนย์ศึกษาและพัฒนาชุมชนเพชรบุรี</t>
  </si>
  <si>
    <t>ก่อสร้างโดมอเนกประสงค์ ศูนย์ศึกษาและพัฒนาชุมชนลำปาง</t>
  </si>
  <si>
    <t>ก่อสร้างรั้วด้านหน้า ศูนย์ศึกษาและพัฒนาชุมชนลำปาง</t>
  </si>
  <si>
    <t xml:space="preserve"> 12 ก.ย.67</t>
  </si>
  <si>
    <t>จ้างดำเนินโครงการจัดทำรายงานคุณภาพชีวิตของคนไทยจากข้อมูลความจำเป็นพื้นฐาน (จปฐ.) ปี 2567</t>
  </si>
  <si>
    <t xml:space="preserve"> 1 ม.ค.68</t>
  </si>
  <si>
    <t xml:space="preserve"> 3 ต.ค.67</t>
  </si>
  <si>
    <t>ค่าวัสดุคอมพิวเตอร์ จำนวน 22 รายการ</t>
  </si>
  <si>
    <t>กจ.</t>
  </si>
  <si>
    <t xml:space="preserve">จ้างโครงการจัดมหกรรมแสดงผลสำเร็จของผู้นำการเปลี่ยนแปลง 
2.2 จัดมหกรรมส่งเสริมการใช้ประโยชน์จากแผนตำบล ทบทวนและจัดทำแผนพัฒนาบุคลากร กรมการพัฒนาชุมชน </t>
  </si>
  <si>
    <t xml:space="preserve"> 17 พ.ย.67</t>
  </si>
  <si>
    <t>ครุภัณ์ฑโฆษณาและเผยแพร่ โครงการปรับปรุงห้องสมุด
เพื่อรองรับการใช้พื้นที่รูปแบบ Co-Working Space</t>
  </si>
  <si>
    <t>ครุภัณฑ์คอมพิวเตอร์ โครงการปรับปรุงห้องสมุดเพื่อรองรับ
การใช้พื้นที่รูปแบบ Co-Working Space</t>
  </si>
  <si>
    <t xml:space="preserve">จ้างดำเนินโครงการพัฒนาต่อยอดภุมปัญญาผลิตภัณฑ์ Young OTOP 
สู่สากล </t>
  </si>
  <si>
    <t xml:space="preserve">จ้างดำเนินโครงการ Ethnic Model ผ้าชาติพันธุ์ </t>
  </si>
  <si>
    <t>จ้างดำเนินโครงการส่งเสริมภูมิปัญญาพัฒนาศักยภาพผ้าไทยและ
งานหัตถกรรม</t>
  </si>
  <si>
    <t>จ้างดำเนินโครงการพัฒนารูปแบบชุมชนภูมิปัญญาเพื่อพัฒนาผลิตภัณฑ์</t>
  </si>
  <si>
    <t>จ้างดำเนินโครงการพัฒนาผลิตภัณฑ์ OTOP Premium สู่สากล 
ประเภทผ้า เครื่องแต่งกาย และประเภทของใช้ ของตกแต่ง ของที่ระลึก</t>
  </si>
  <si>
    <t>จ้างดำเนินโครงการพัฒนาศักยภาพเยาวชนด้านผ้าไทยและงานหัตถกรรม หัตถศิลป์ สู่การเป็นผู้ประกอบการรุ่นใหม่ (New Gen 2024)</t>
  </si>
  <si>
    <t xml:space="preserve"> 13 พ.ย.67</t>
  </si>
  <si>
    <t xml:space="preserve">จ้างดำเนินโครงการพัฒนาศักยภาพผู้ประกอบการในการต่อยอด
ภูมิปัญญาผ้าไทยและงานหัตถกรรมด้วยนวัตกรรมสู่ความยั่งยืน </t>
  </si>
  <si>
    <t xml:space="preserve"> 14 ต.ค.67</t>
  </si>
  <si>
    <t>จ้างดำเนินโครงการการคัดสรรสุดยอดหนึ่งตำบล หนึ่งผลิตภัณฑ์ไทย ปี พ.ศ. 2567 (OTOP Product Champion : OPC) 11.3 การดำเนินการคัดสรรสุดยอดหนึ่งตำบล หนึ่งผลิตภัณฑ์ไทย ปี พ.ศ. 2567 กรุงเทพมหานคร และระดับประเทศ</t>
  </si>
  <si>
    <t xml:space="preserve"> 3 ธ.ค.67</t>
  </si>
  <si>
    <t>จ้างดำเนินโครงการพัฒนาผลิตภัณฑ์ OTOP Premium สู่สากล 
ประเภทอาหาร ประเภทเครื่องดื่ม และประเภทสมุนไพรที่ไม่ใช่อาหาร</t>
  </si>
  <si>
    <t xml:space="preserve"> 2 ม.ค.68</t>
  </si>
  <si>
    <t>จ้างดำเนินโครงการออกแบบและพัฒนาเว็บไซต์แฟชั่นแห่งความยั่งยืน (Sustainable Fashion)</t>
  </si>
  <si>
    <t xml:space="preserve"> 19 ธ.ค.67</t>
  </si>
  <si>
    <t>จ้างดำเนินโครงการนักออกแบบผ้าไทยใส่ให้สนุกรุ่นใหม่ 2567 (New Gen Young Designer 2024)</t>
  </si>
  <si>
    <t xml:space="preserve"> 20 ธ.ค.67</t>
  </si>
  <si>
    <t>จ้างดำเนินโครงการการจัดงาน OTOP TO THE TOWN</t>
  </si>
  <si>
    <t>ค่าวัสดุสำนักงาน และค่าวัสดุคอมพิวเตอร์ จำนวน 9 รายการ</t>
  </si>
  <si>
    <t>จ้างทำคุ่มือการใช้แพลตฟอร์มการตลาดออนไลน์ เพิ่มยอดขาย
ด้วยคอนเทนต์ จำนวน 1,000 เล่ม</t>
  </si>
  <si>
    <t>จ้างทำหนังสือการส่งเสริมผู้ผลิต ผู้ประกอบการ OTOP เข้าสู่เศรษฐกิจ
สีเขียว จำนวน 1,100 เล่ม</t>
  </si>
  <si>
    <t>สรุปบทเรียนการพัฒนาศักยภาพศูนย์เรียนรู้การพัฒนาคุณภาพชีวิต
ตามหลักทฤษฎีใหม่ ประยุกสู่ "โคก หนอง นา"</t>
  </si>
  <si>
    <t>จ้างทำเอกสารสนับสนุนส่งเสริมกระบวนการเรียนรู้การขับเคลื่อนการพัฒนาหมู่บ้านเศรษฐกิจพอเพียง (จัดทำและจัดพิมพ์หนังสือสรุปรายงานผลการน้อมนำแนวพระราชดำริของสมเด็จพระกนิษฐาธิราชเจ้ากรมสมเด็จพระเทพรัตนราชสุดฯ สยามบรมราชกุมารี สู่ปฏิบัติการปลูกผักสวนครัวเพื่อสร้างความมั่นคงทางอาหาร ประจำปีงบประมาณ พ.ศ. 2567) จำนวน 1,000 เล่ม</t>
  </si>
  <si>
    <t xml:space="preserve"> 2 ต.ค.67</t>
  </si>
  <si>
    <t xml:space="preserve"> 27 พ.ย.67</t>
  </si>
  <si>
    <t>สทอ.</t>
  </si>
  <si>
    <t>ค่าจ้างดำเนินโครงการจัดแสดงผลการดำเนินงานการเข้าถึงแหล่งทุนของประชาชน</t>
  </si>
  <si>
    <t xml:space="preserve">จังหวัดกำแพงเพชร 4 รายการ </t>
  </si>
  <si>
    <t xml:space="preserve">จังหวัดพังงา 4 รายการ </t>
  </si>
  <si>
    <t>รวมทั้งสิ้น 388 รายการ</t>
  </si>
  <si>
    <t>งบประมาณตาม พรบ. 385 รายการ</t>
  </si>
  <si>
    <t>จังหวัด 301 รายการ</t>
  </si>
  <si>
    <t>โอนเปลี่ยนแปลง
ระหว่างปี</t>
  </si>
  <si>
    <t>เป้าหมายการเบิกจ่าย/ใช้จ่ายงบประมาณภาครัฐ ปีงบประมาณ พ.ศ. 2568 เป็นรายไตรมาส (สะสม) ดังนี้</t>
  </si>
  <si>
    <t>ภาพรวม                                                ร้อยละ 27/ ร้อยละ 37</t>
  </si>
  <si>
    <t>ร้อยละ 53/ ร้อยละ 61</t>
  </si>
  <si>
    <t>ร้อยละ 75/ ร้อยละ 80</t>
  </si>
  <si>
    <t>ร้อยละ 94/ ร้อยละ 100</t>
  </si>
  <si>
    <t>รายจ่ายประจำ                                       ร้อยละ 35/ ร้อยละ 36</t>
  </si>
  <si>
    <t>ร้อยละ 57/ ร้อยละ 58</t>
  </si>
  <si>
    <t>ร้อยละ 80/ ร้อยละ 81</t>
  </si>
  <si>
    <t>ร้อยละ 98/ ร้อยละ 100</t>
  </si>
  <si>
    <t>รายจ่ายลงทุน                                        ร้อยละ 17/ ร้อยละ 39</t>
  </si>
  <si>
    <t>ร้อยละ 35/ ร้อยละ 66</t>
  </si>
  <si>
    <t>ร้อยละ 54/ ร้อยละ 77</t>
  </si>
  <si>
    <t>ร้อยละ 80/ ร้อยละ 100</t>
  </si>
  <si>
    <t>งบประมาณหลังโอนเปลี่ยนแปลง</t>
  </si>
  <si>
    <t>ปรับปรุงสำนักงานพัฒนาชุมชนอำเภอดอนพุด จังหวัดสระบุรี</t>
  </si>
  <si>
    <t>ติดตั้งหม้อแปลงไฟฟ้า ศูนย์ศึกษาและพัฒนาชุมชนนครนายก</t>
  </si>
  <si>
    <t>รายงานผลการใช้จ่ายงบรายจ่ายอื่น ประจำปีงบประมาณ พ.ศ. 2568</t>
  </si>
  <si>
    <t>วันที่
อนุมัติ</t>
  </si>
  <si>
    <t xml:space="preserve"> 19 ก.พ. 68</t>
  </si>
  <si>
    <t>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</si>
  <si>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15004360001005000001</t>
  </si>
  <si>
    <t xml:space="preserve">จ้างโครงการเพิ่มประสิทธิภาพเทคโนโลยีดิจิทัลและนวัตกรรมด้านการบริหารจัดการและใช้ประโยชน์จากข้อมูลเพื่อการพัฒนาชุมชน 3.2 เพิ่มประสิทธิภาพข้อมูลเชิงพื้นที่เพื่อการพัฒนาการบริหารคุณภาพชีวิตคนไทยอย่างยั่งยืน </t>
  </si>
  <si>
    <t xml:space="preserve">ปรับปรุงศูนย์ศึกษาและพัฒนาชุมชนอุบลราชธานี </t>
  </si>
  <si>
    <t>จังหวัดร้อยเอ็ด 6 รายการ (เบิกจ่ายครบถ้วนแล้ว)</t>
  </si>
  <si>
    <t>จังหวัดลำพูน 3 รายการ (เบิกจ่ายครบถ้วนแล้ว)</t>
  </si>
  <si>
    <t>จังหวัดเชียงใหม่ 14 รายการ (เบิกจ่ายครบถ้วนแล้ว)</t>
  </si>
  <si>
    <t>รวมรายจ่ายประจำ (งบบุคลากร และงบดำเนินงาน)</t>
  </si>
  <si>
    <t>สถาบันการพัฒนาชุมชน 1 รายการ</t>
  </si>
  <si>
    <t>สำนักงานพัฒนาชุมชนจังหวัด 38 รายการ</t>
  </si>
  <si>
    <t>ส่วนกลาง 17 รายการ</t>
  </si>
  <si>
    <t>สำนักเสริมสร้างความเข้มแข็งชุมชน 3 รายการ</t>
  </si>
  <si>
    <t>ศูนย์ศึกษาและพัฒนาชุมชน 4 รายการ</t>
  </si>
  <si>
    <t>สำนักงานพัฒนาชุมชนจังหวัด 163 รายการ</t>
  </si>
  <si>
    <t>รายจ่ายลงทุน - งบรายจ่ายอื่น</t>
  </si>
  <si>
    <t xml:space="preserve">สแกนเนอร์ สำหรับงานเก็บเอกสารระดับศูนย์บริการ แบบที่ 1 
จำนวน 970 เครื่อง </t>
  </si>
  <si>
    <t xml:space="preserve">จอสัมผัสอัจฉริยะ ขนาดไม่ต่ำกว่า 65 นิ้ว จำนวน 88 เครื่อง </t>
  </si>
  <si>
    <t>ครุภัณฑ์สำรวจ ส่วนกลาง จำนวน 1 รายการ</t>
  </si>
  <si>
    <t>ครุภัณฑ์คอมพิวเตอร์ ส่วนกลาง จำนวน 1 รายการ</t>
  </si>
  <si>
    <t>โครงการห้องสมุดอิเล็กทรอนิกส์ (E-Library)</t>
  </si>
  <si>
    <t>ครุภัณฑ์สำนักงาน ปรับปรุงสำนักงานพัฒนาชุมชนจังหวัดสมุทรปราการ</t>
  </si>
  <si>
    <t>ครุภัณฑ์สำนักงาน ปรับปรุงสำนักงานพัฒนาชุมชนอำเภอพรหมบุรี จังหวัดสิงห์บุรี</t>
  </si>
  <si>
    <t>ครุภัณฑ์สำนักงาน ปรับปรุงสำนักงานพัฒนาชุมชนอำเภอเมืองสิงห์บุรี 
จังหวัดสิงห์บุรี</t>
  </si>
  <si>
    <t>ครุภัณฑ์สำนักงาน ปรับปรุงสำนักงานพัฒนาชุมชนจังหวัดนครนายก</t>
  </si>
  <si>
    <t>ปรับปรุงสำนักงานพัฒนาชุมชนจังหวัดนครนายก</t>
  </si>
  <si>
    <t>ครุภัณฑ์สำนักงาน ปรับปรุงสำนักงานพัฒนาชุมชนจังหวัดนครราชสีมา</t>
  </si>
  <si>
    <t>ปรับปรุงสำนักงานพัฒนาชุมชนจังหวัดนครราชสีมา</t>
  </si>
  <si>
    <t>ครุภัณฑ์สำนักงาน ปรับปรุงสำนักงานพัฒนาชุมชนจังหวัดสุรินทร์</t>
  </si>
  <si>
    <t>ครุภัณฑ์สำนักงาน ปรับปรุงสำนักงานพัฒนาชุมชนจังหวัดศรีสะเกษ</t>
  </si>
  <si>
    <t>ปรับปรุงสำนักงานพัฒนาชุมชนจังหวัดศรีสะเกษ</t>
  </si>
  <si>
    <t>ครุภัณฑ์สำนักงาน ปรับปรุงสำนักงานพัฒนาชุมชนจังหวัดอุบลราชธานี</t>
  </si>
  <si>
    <t>ครุภัณฑ์สำนักงาน ปรับปรุงสำนักงานพัฒนาชุมชนจังหวัดขอนแก่น</t>
  </si>
  <si>
    <t>ครุภัณฑ์สำนักงาน ปรับปรุงสำนักงานพัฒนาชุมชนอำเภอเมืองขอนแก่น 
จังหวัดขอนแก่น</t>
  </si>
  <si>
    <t>ครุภัณฑ์สำนักงาน ปรับปรุงสำนักงานพัฒนาชุมชนจังหวัดสกลนคร</t>
  </si>
  <si>
    <t>ครุภัณฑ์สำนักงาน ปรับปรุงสำนักงานพัฒนาชุมชนจังหวัดเชียงใหม่</t>
  </si>
  <si>
    <t>ครุภัณฑ์สำนักงาน ปรับปรุงสำนักงานพัฒนาชุมชนอำเภอดอยหล่อ 
จังหวัดเชียงใหม่</t>
  </si>
  <si>
    <t>ครุภัณฑ์สำนักงาน ปรับปรุงสำนักงานพัฒนาชุมชนอำเภอสันกำแพง 
จังหวัดเชียงใหม่</t>
  </si>
  <si>
    <t>ครุภัณฑ์สำนักงาน ปรับปรุงสำนักงานพัฒนาชุมชนจังหวัดลำพูน</t>
  </si>
  <si>
    <t>ครุภัณฑ์สำนักงาน ปรับปรุงสำนักงานพัฒนาชุมชนอำเภอเมืองแพร่ จังหวัดแพร่</t>
  </si>
  <si>
    <t>ปรับปรุงสำนักงานพัฒนาชุมชนจังหวัดแพร่</t>
  </si>
  <si>
    <t>ครุภัณฑ์สำนักงาน ปรับปรุงสำนักงานพัฒนาชุมชนอำเภอปางศิลาทอง 
จังหวัดกำแพงเพชร</t>
  </si>
  <si>
    <t>ครุภัณฑ์สำนักงาน ปรับปรุงบ้านพักพัฒนาการจังหวัดตาก</t>
  </si>
  <si>
    <t xml:space="preserve">ปรับปรุงบ้านพักพัฒนาการจังหวัดตาก </t>
  </si>
  <si>
    <t>ครุภัณฑ์สำนักงาน ปรับปรุงสำนักงานพัฒนาชุมชนอำเภอปราณบุรี 
จังหวัดประจวบคีรีขันธ์</t>
  </si>
  <si>
    <t>ครุภัณฑ์สำนักงาน ปรับปรุงสำนักงานพัฒนาชุมชนอำเภอบางสะพาน 
จังหวัดประจวบคีรีขันธ์</t>
  </si>
  <si>
    <t>ครุภัณฑ์สำนักงาน ปรับปรุงสำนักงานพัฒนาชุมชนจังหวัดกระบี่</t>
  </si>
  <si>
    <t>ครุภัณฑ์สำนักงาน ปรับปรุงสำนักงานพัฒนาชุมชนอำเภอศรีบรรพต 
จังหวัดพัทลุง</t>
  </si>
  <si>
    <t>ครุภัณฑ์สำนักงาน ปรับปรุงสำนักงานพัฒนาชุมชนอำเภอควนขนุน
จังหวัดพัทลุง</t>
  </si>
  <si>
    <t>ปรับปรุงสำนักงานพัฒนาชุมชนจังหวัดยะลา</t>
  </si>
  <si>
    <t>ครุภัณฑ์สำนักงาน ศูนย์ศึกษาและพัฒนาชุมชนสระบุรี</t>
  </si>
  <si>
    <t>ครุภัณฑ์ไฟฟ้าและวิทยุ ศูนย์ศึกษาและพัฒนาชุมชนสระบุรี</t>
  </si>
  <si>
    <t>ครุภัณฑ์โฆษณาและเผยแพร่ ศูนย์ศึกษาและพัฒนาชุมชนสระบุรี</t>
  </si>
  <si>
    <t>ก่อสร้างฐานวางถังเก็บน้ำ หอพักทับกวาง 2 ศูนย์ศึกษาและพัฒนาชุมชนสระบุรี</t>
  </si>
  <si>
    <t>ปรับปรุงหม้อแปลงไฟฟ้า ศูนย์ศึกษาและพัฒนาชุมชนสระบุรี</t>
  </si>
  <si>
    <t>ครุภัณฑ์สำนักงาน ศูนย์ศึกษาและพัฒนาชุมชนนครราชสีมา</t>
  </si>
  <si>
    <t>ครุภัณฑ์โฆษณาและเผยแพร่ ศูนย์ศึกษาและพัฒนาชุมชนนครราชสีมา</t>
  </si>
  <si>
    <t>ครุภัณฑ์งานบ้านงานครัว ศูนย์ศึกษาและพัฒนาชุมชนนครราชสีมา</t>
  </si>
  <si>
    <t>ครุภัณฑ์โฆษณาและเผยแพร่ ศูนย์ศึกษาและพัฒนาชุมชนอุบลราชธานี</t>
  </si>
  <si>
    <t>ต่อเติมรั้วศูนย์สารภีอุบลราชธานี ศูนย์ศึกษาและพัฒนาชุมชนอุบลราชธานี</t>
  </si>
  <si>
    <t>ครุภัณฑ์โฆษณาและเผยแพร่ ศูนย์ศึกษาและพัฒนาชุมชนลำปาง</t>
  </si>
  <si>
    <t>ครุภัณฑ์การเกษตร ศูนย์ศึกษาและพัฒนาชุมชนลำปาง</t>
  </si>
  <si>
    <t>ครุภัณฑ์คอมพิวเตอร์ ศูนย์ศึกษาและพัฒนาชุมชนลำปาง</t>
  </si>
  <si>
    <t>ครุภัณฑ์งานบ้านงานครัว ศูนย์ศึกษาและพัฒนาชุมชนลำปาง</t>
  </si>
  <si>
    <t>ครุภัณฑ์โฆษณาและเผยแพร่ ศูนย์ศึกษาและพัฒนาชุมชนเพชรบุรี</t>
  </si>
  <si>
    <t>ครุภัณฑ์งานบ้านงานครัว ศูนย์ศึกษาและพัฒนาชุมชนเพชรบุรี</t>
  </si>
  <si>
    <t>ปรับปรุงอาคารหอพัก 2 ชั้น (ส่องแสงจันทร์) ศูนย์ศึกษาและพัฒนาชุมชนเพชรบุรี</t>
  </si>
  <si>
    <t>ปรับปรุงระบบไฟฟ้าและระบบอินเตอร์เน็ต ศูนย์ศึกษาและพัฒนาชุมชนเพชรบุรี</t>
  </si>
  <si>
    <t>ปรับปรุงอาคารบรรยาย 1 ศูนย์ศึกษาและพัฒนาชุมชนเพชรบุรี</t>
  </si>
  <si>
    <t>ครุภัณฑ์โฆษณาและเผยแพร่ ศูนย์ศึกษาและพัฒนาชุมชนยะลา</t>
  </si>
  <si>
    <t>ปรับปรุงอาคารห้องประชุมเล็ก ศูนย์ศึกษาและพัฒนาชุมชนยะลา</t>
  </si>
  <si>
    <t>ครุภัณฑ์สำนักงาน ส่วนกลาง จำนวน 1 รายการ</t>
  </si>
  <si>
    <t>ปรับปรุงระบบจำหน่ายไฟฟ้าภายในศูนย์ศึกษาและพัฒนาชุมชนนครนายก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</si>
  <si>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</si>
  <si>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สถาบันการพัฒนาชุมชน</t>
  </si>
  <si>
    <t>สิงห์บุรี</t>
  </si>
  <si>
    <t>อุบลราชธานี</t>
  </si>
  <si>
    <t>กระบี่</t>
  </si>
  <si>
    <t>จังหวัดยโสธร 9 รายการ (เบิกจ่ายครบถ้วนแล้ว)</t>
  </si>
  <si>
    <t>จังหวัดศรีสะเกษ 15 รายการ (เบิกจ่ายครบถ้วนแล้ว)</t>
  </si>
  <si>
    <t>จังหวัดปราจีนบุรี 4 รายการ (เบิกจ่ายครบถ้วนแล้ว)</t>
  </si>
  <si>
    <t>2</t>
  </si>
  <si>
    <t>ส่วนกลาง 9 รายการ</t>
  </si>
  <si>
    <t>ศูนย์ศึกษาและพัฒนาชุมชน 25 รายการ</t>
  </si>
  <si>
    <t>โครงการอ่างเก็บน้ำแม่มอกอันเนื่องมาจากพระราชดำริ
จังหวัดลำปาง</t>
  </si>
  <si>
    <t xml:space="preserve"> 10 มี.ค.68</t>
  </si>
  <si>
    <t>สพจ.ลำปาง</t>
  </si>
  <si>
    <t>ข้อมูลวันที่ 9 พฤษภาคม 2568</t>
  </si>
  <si>
    <t>วันที่เรียกรายงาน 16 พฤษภาคม 2568</t>
  </si>
  <si>
    <t>ข้อมูล ณ วันที่ 9 พฤษภาคม 2568</t>
  </si>
  <si>
    <t>ข้อมูลสะสมตั้งแต่วันที่ 1 ตุลาคม 2567  ถึงสิ้นงวดวันที่ 15 พฤษภาคม 2568</t>
  </si>
  <si>
    <t>ข้อมูลสะสมตั้งแต่วันที่ 1 ตุลาคม 2567 ถึงวันที่ 15 พฤษภาคม 2568</t>
  </si>
  <si>
    <t>ข้อมูลสะสมตั้งแต่วันที่ 20 กุมภาพันธ์ 2568  ถึงวันที่ 15 พฤษภาคม 2568</t>
  </si>
  <si>
    <t>ข้อมูลสะสมตั้งแต่วันที่ 29 พฤศจิกายน 2567 ถึงวันที่ 15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</si>
</sst>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  <numFmt numFmtId="167" formatCode="0.000"/>
    <numFmt numFmtId="168" formatCode="[$-101041E]d\ mmm\ yy;@"/>
    <numFmt numFmtId="169" formatCode="_-* #,##0.000_-;\-* #,##0.000_-;_-* &quot;-&quot;??_-;_-@_-"/>
    <numFmt numFmtId="170" formatCode="#,##0.000"/>
  </numFmts>
  <fonts count="21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15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Calibri"/>
      <family val="2"/>
    </font>
    <font>
      <sz val="10"/>
      <name val="Arial"/>
      <family val="2"/>
    </font>
    <font>
      <sz val="1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4"/>
      <color theme="0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sz val="13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Chulabhorn Likit Text Light"/>
      <family val="3"/>
    </font>
    <font>
      <b/>
      <sz val="20"/>
      <color theme="1"/>
      <name val="Chulabhorn Likit Text Light"/>
      <family val="3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color theme="1"/>
      <name val="Chulabhorn Likit Text Light"/>
      <family val="3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Chulabhorn Likit Text Light"/>
      <family val="3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8"/>
      <color theme="1"/>
      <name val="Chulabhorn Likit Text Light"/>
      <family val="3"/>
    </font>
    <font>
      <b/>
      <sz val="14"/>
      <color theme="1"/>
      <name val="TH SarabunPSK"/>
      <family val="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hulabhorn Likit Text Light"/>
      <family val="3"/>
    </font>
    <font>
      <sz val="18"/>
      <name val="Chulabhorn Likit Text Light"/>
      <family val="3"/>
    </font>
    <font>
      <sz val="17"/>
      <name val="Chulabhorn Likit Text Light"/>
      <family val="3"/>
    </font>
    <font>
      <b/>
      <sz val="11"/>
      <color theme="0"/>
      <name val="Chulabhorn Likit Text Light"/>
      <family val="3"/>
    </font>
    <font>
      <b/>
      <sz val="17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9" fillId="0" borderId="0" applyFont="0" applyFill="0" applyBorder="0" applyAlignment="0" applyProtection="0"/>
    <xf numFmtId="0" fontId="86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8" fillId="0" borderId="0"/>
    <xf numFmtId="0" fontId="88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90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9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90" fillId="0" borderId="0"/>
    <xf numFmtId="0" fontId="50" fillId="0" borderId="0"/>
    <xf numFmtId="0" fontId="50" fillId="0" borderId="0"/>
    <xf numFmtId="0" fontId="88" fillId="0" borderId="0"/>
    <xf numFmtId="43" fontId="8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92" fillId="0" borderId="0"/>
    <xf numFmtId="0" fontId="46" fillId="0" borderId="0"/>
    <xf numFmtId="0" fontId="46" fillId="0" borderId="0"/>
    <xf numFmtId="0" fontId="45" fillId="0" borderId="0"/>
    <xf numFmtId="0" fontId="9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96" fillId="0" borderId="0"/>
    <xf numFmtId="0" fontId="37" fillId="0" borderId="0"/>
    <xf numFmtId="0" fontId="59" fillId="0" borderId="0"/>
    <xf numFmtId="0" fontId="37" fillId="0" borderId="0"/>
    <xf numFmtId="0" fontId="97" fillId="0" borderId="0"/>
    <xf numFmtId="43" fontId="97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96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8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9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100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101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101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17" fillId="0" borderId="0"/>
    <xf numFmtId="0" fontId="17" fillId="11" borderId="39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8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9" fillId="0" borderId="0"/>
    <xf numFmtId="0" fontId="14" fillId="0" borderId="0"/>
    <xf numFmtId="43" fontId="14" fillId="0" borderId="0" applyFont="0" applyFill="0" applyBorder="0" applyAlignment="0" applyProtection="0"/>
    <xf numFmtId="0" fontId="123" fillId="0" borderId="0"/>
    <xf numFmtId="43" fontId="88" fillId="0" borderId="0" applyFont="0" applyFill="0" applyBorder="0" applyAlignment="0" applyProtection="0"/>
    <xf numFmtId="0" fontId="88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1" fillId="0" borderId="0"/>
    <xf numFmtId="0" fontId="131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9" applyNumberFormat="0" applyFont="0" applyAlignment="0" applyProtection="0"/>
    <xf numFmtId="0" fontId="6" fillId="11" borderId="39" applyNumberFormat="0" applyFont="0" applyAlignment="0" applyProtection="0"/>
    <xf numFmtId="43" fontId="7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33" fillId="0" borderId="0"/>
    <xf numFmtId="0" fontId="3" fillId="0" borderId="0"/>
    <xf numFmtId="0" fontId="79" fillId="0" borderId="0"/>
    <xf numFmtId="0" fontId="134" fillId="0" borderId="0"/>
    <xf numFmtId="0" fontId="135" fillId="0" borderId="0"/>
    <xf numFmtId="0" fontId="2" fillId="0" borderId="0"/>
    <xf numFmtId="0" fontId="137" fillId="0" borderId="0"/>
    <xf numFmtId="0" fontId="138" fillId="0" borderId="0"/>
    <xf numFmtId="0" fontId="139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44" fillId="0" borderId="0"/>
    <xf numFmtId="0" fontId="146" fillId="0" borderId="0"/>
    <xf numFmtId="0" fontId="59" fillId="0" borderId="0"/>
    <xf numFmtId="0" fontId="151" fillId="0" borderId="0"/>
    <xf numFmtId="0" fontId="156" fillId="0" borderId="0"/>
    <xf numFmtId="0" fontId="156" fillId="0" borderId="0"/>
    <xf numFmtId="0" fontId="159" fillId="0" borderId="0"/>
  </cellStyleXfs>
  <cellXfs count="1071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3" fillId="0" borderId="0" xfId="0" applyFont="1"/>
    <xf numFmtId="0" fontId="59" fillId="0" borderId="0" xfId="15"/>
    <xf numFmtId="0" fontId="89" fillId="0" borderId="0" xfId="15" applyFont="1"/>
    <xf numFmtId="0" fontId="90" fillId="0" borderId="0" xfId="33"/>
    <xf numFmtId="0" fontId="95" fillId="0" borderId="0" xfId="15" applyFont="1"/>
    <xf numFmtId="0" fontId="94" fillId="0" borderId="0" xfId="15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2" fillId="0" borderId="0" xfId="10" applyFont="1"/>
    <xf numFmtId="0" fontId="90" fillId="0" borderId="0" xfId="33" applyAlignment="1">
      <alignment vertical="center"/>
    </xf>
    <xf numFmtId="0" fontId="94" fillId="0" borderId="0" xfId="15" applyFont="1" applyAlignment="1">
      <alignment vertical="top"/>
    </xf>
    <xf numFmtId="0" fontId="59" fillId="0" borderId="0" xfId="15" applyAlignment="1">
      <alignment vertical="top"/>
    </xf>
    <xf numFmtId="0" fontId="128" fillId="0" borderId="0" xfId="15" applyFont="1" applyAlignment="1">
      <alignment vertical="center"/>
    </xf>
    <xf numFmtId="0" fontId="104" fillId="0" borderId="0" xfId="15" applyFont="1" applyAlignment="1">
      <alignment horizontal="center"/>
    </xf>
    <xf numFmtId="0" fontId="104" fillId="0" borderId="0" xfId="15" applyFont="1" applyAlignment="1">
      <alignment horizontal="center" vertical="center"/>
    </xf>
    <xf numFmtId="0" fontId="104" fillId="0" borderId="0" xfId="15" applyFont="1" applyAlignment="1">
      <alignment horizontal="left"/>
    </xf>
    <xf numFmtId="0" fontId="104" fillId="0" borderId="0" xfId="15" applyFont="1"/>
    <xf numFmtId="165" fontId="104" fillId="0" borderId="0" xfId="3" applyFont="1"/>
    <xf numFmtId="2" fontId="104" fillId="0" borderId="0" xfId="15" applyNumberFormat="1" applyFont="1"/>
    <xf numFmtId="0" fontId="104" fillId="0" borderId="20" xfId="15" applyFont="1" applyBorder="1" applyAlignment="1">
      <alignment horizontal="center"/>
    </xf>
    <xf numFmtId="165" fontId="104" fillId="0" borderId="20" xfId="3" applyFont="1" applyBorder="1" applyAlignment="1">
      <alignment horizontal="center"/>
    </xf>
    <xf numFmtId="0" fontId="104" fillId="0" borderId="3" xfId="15" applyFont="1" applyBorder="1"/>
    <xf numFmtId="0" fontId="104" fillId="0" borderId="3" xfId="15" applyFont="1" applyBorder="1" applyAlignment="1">
      <alignment horizontal="center"/>
    </xf>
    <xf numFmtId="165" fontId="122" fillId="0" borderId="0" xfId="3" applyFont="1"/>
    <xf numFmtId="0" fontId="130" fillId="0" borderId="0" xfId="15" applyFont="1"/>
    <xf numFmtId="165" fontId="130" fillId="0" borderId="0" xfId="3" applyFont="1"/>
    <xf numFmtId="0" fontId="130" fillId="0" borderId="0" xfId="15" applyFont="1" applyAlignment="1">
      <alignment horizontal="center"/>
    </xf>
    <xf numFmtId="0" fontId="122" fillId="0" borderId="3" xfId="33" applyFont="1" applyBorder="1" applyAlignment="1">
      <alignment horizontal="center"/>
    </xf>
    <xf numFmtId="165" fontId="122" fillId="0" borderId="3" xfId="3" applyFont="1" applyBorder="1" applyAlignment="1">
      <alignment horizontal="center"/>
    </xf>
    <xf numFmtId="0" fontId="104" fillId="0" borderId="0" xfId="33" applyFont="1"/>
    <xf numFmtId="0" fontId="129" fillId="0" borderId="0" xfId="33" applyFont="1"/>
    <xf numFmtId="0" fontId="122" fillId="0" borderId="0" xfId="33" applyFont="1" applyAlignment="1">
      <alignment horizontal="center"/>
    </xf>
    <xf numFmtId="0" fontId="122" fillId="0" borderId="0" xfId="33" applyFont="1"/>
    <xf numFmtId="0" fontId="104" fillId="0" borderId="20" xfId="15" applyFont="1" applyBorder="1" applyAlignment="1">
      <alignment horizontal="left"/>
    </xf>
    <xf numFmtId="0" fontId="104" fillId="0" borderId="3" xfId="33" applyFont="1" applyBorder="1"/>
    <xf numFmtId="165" fontId="104" fillId="0" borderId="3" xfId="3" applyFont="1" applyBorder="1"/>
    <xf numFmtId="2" fontId="104" fillId="0" borderId="3" xfId="33" applyNumberFormat="1" applyFont="1" applyBorder="1"/>
    <xf numFmtId="0" fontId="104" fillId="0" borderId="6" xfId="15" applyFont="1" applyBorder="1" applyAlignment="1">
      <alignment horizontal="center"/>
    </xf>
    <xf numFmtId="0" fontId="104" fillId="0" borderId="6" xfId="15" applyFont="1" applyBorder="1" applyAlignment="1">
      <alignment horizontal="center" vertical="center"/>
    </xf>
    <xf numFmtId="165" fontId="104" fillId="0" borderId="6" xfId="3" applyFont="1" applyBorder="1" applyAlignment="1">
      <alignment horizontal="center"/>
    </xf>
    <xf numFmtId="0" fontId="103" fillId="0" borderId="6" xfId="15" applyFont="1" applyBorder="1" applyAlignment="1">
      <alignment horizontal="center" vertical="center"/>
    </xf>
    <xf numFmtId="2" fontId="103" fillId="0" borderId="6" xfId="15" applyNumberFormat="1" applyFont="1" applyBorder="1" applyAlignment="1">
      <alignment horizontal="center" vertical="center"/>
    </xf>
    <xf numFmtId="165" fontId="103" fillId="0" borderId="6" xfId="3" applyFont="1" applyBorder="1" applyAlignment="1">
      <alignment horizontal="center" vertical="center"/>
    </xf>
    <xf numFmtId="0" fontId="104" fillId="0" borderId="13" xfId="15" applyFont="1" applyBorder="1" applyAlignment="1">
      <alignment horizontal="center"/>
    </xf>
    <xf numFmtId="165" fontId="111" fillId="0" borderId="13" xfId="185" applyFont="1" applyBorder="1" applyAlignment="1">
      <alignment wrapText="1"/>
    </xf>
    <xf numFmtId="165" fontId="111" fillId="0" borderId="3" xfId="185" applyFont="1" applyBorder="1" applyAlignment="1">
      <alignment wrapText="1"/>
    </xf>
    <xf numFmtId="0" fontId="105" fillId="0" borderId="3" xfId="183" applyFont="1" applyBorder="1" applyAlignment="1">
      <alignment horizontal="center" vertical="center"/>
    </xf>
    <xf numFmtId="43" fontId="120" fillId="0" borderId="0" xfId="55" applyFont="1" applyFill="1" applyAlignment="1">
      <alignment vertical="center"/>
    </xf>
    <xf numFmtId="43" fontId="120" fillId="0" borderId="0" xfId="55" applyFont="1" applyFill="1" applyAlignment="1">
      <alignment horizontal="center" vertical="center"/>
    </xf>
    <xf numFmtId="0" fontId="143" fillId="0" borderId="0" xfId="33" applyFont="1" applyAlignment="1">
      <alignment vertical="center"/>
    </xf>
    <xf numFmtId="0" fontId="143" fillId="0" borderId="0" xfId="33" applyFont="1"/>
    <xf numFmtId="165" fontId="127" fillId="5" borderId="3" xfId="3" applyFont="1" applyFill="1" applyBorder="1" applyAlignment="1">
      <alignment horizontal="center" vertical="center"/>
    </xf>
    <xf numFmtId="165" fontId="127" fillId="0" borderId="18" xfId="3" applyFont="1" applyFill="1" applyBorder="1" applyAlignment="1">
      <alignment horizontal="center" vertical="center"/>
    </xf>
    <xf numFmtId="165" fontId="127" fillId="0" borderId="3" xfId="3" applyFont="1" applyFill="1" applyBorder="1" applyAlignment="1">
      <alignment horizontal="center" vertical="center"/>
    </xf>
    <xf numFmtId="165" fontId="127" fillId="4" borderId="3" xfId="3" applyFont="1" applyFill="1" applyBorder="1" applyAlignment="1">
      <alignment horizontal="center" vertical="center"/>
    </xf>
    <xf numFmtId="165" fontId="127" fillId="4" borderId="3" xfId="3" applyFont="1" applyFill="1" applyBorder="1" applyAlignment="1">
      <alignment vertical="center"/>
    </xf>
    <xf numFmtId="165" fontId="127" fillId="8" borderId="3" xfId="3" applyFont="1" applyFill="1" applyBorder="1" applyAlignment="1">
      <alignment horizontal="center" vertical="center"/>
    </xf>
    <xf numFmtId="165" fontId="127" fillId="8" borderId="3" xfId="3" applyFont="1" applyFill="1" applyBorder="1" applyAlignment="1">
      <alignment vertical="center"/>
    </xf>
    <xf numFmtId="165" fontId="127" fillId="0" borderId="14" xfId="3" applyFont="1" applyFill="1" applyBorder="1" applyAlignment="1">
      <alignment horizontal="center" vertical="center"/>
    </xf>
    <xf numFmtId="165" fontId="127" fillId="0" borderId="14" xfId="3" applyFont="1" applyFill="1" applyBorder="1" applyAlignment="1">
      <alignment vertical="center"/>
    </xf>
    <xf numFmtId="165" fontId="127" fillId="0" borderId="11" xfId="3" applyFont="1" applyFill="1" applyBorder="1" applyAlignment="1">
      <alignment horizontal="center" vertical="center"/>
    </xf>
    <xf numFmtId="165" fontId="127" fillId="0" borderId="11" xfId="3" applyFont="1" applyFill="1" applyBorder="1" applyAlignment="1">
      <alignment vertical="center"/>
    </xf>
    <xf numFmtId="165" fontId="127" fillId="0" borderId="0" xfId="3" applyFont="1" applyFill="1" applyAlignment="1">
      <alignment vertical="center"/>
    </xf>
    <xf numFmtId="165" fontId="127" fillId="0" borderId="18" xfId="3" applyFont="1" applyFill="1" applyBorder="1" applyAlignment="1">
      <alignment vertical="center"/>
    </xf>
    <xf numFmtId="165" fontId="127" fillId="0" borderId="9" xfId="3" applyFont="1" applyFill="1" applyBorder="1" applyAlignment="1">
      <alignment horizontal="center" vertical="center"/>
    </xf>
    <xf numFmtId="165" fontId="127" fillId="0" borderId="9" xfId="3" applyFont="1" applyFill="1" applyBorder="1" applyAlignment="1">
      <alignment vertical="center"/>
    </xf>
    <xf numFmtId="165" fontId="105" fillId="0" borderId="0" xfId="3" applyFont="1"/>
    <xf numFmtId="165" fontId="111" fillId="0" borderId="3" xfId="206" applyFont="1" applyFill="1" applyBorder="1" applyAlignment="1">
      <alignment vertical="center"/>
    </xf>
    <xf numFmtId="43" fontId="74" fillId="0" borderId="0" xfId="10" applyNumberFormat="1" applyFont="1"/>
    <xf numFmtId="0" fontId="110" fillId="9" borderId="6" xfId="10" applyFont="1" applyFill="1" applyBorder="1" applyAlignment="1">
      <alignment horizontal="left" vertical="center"/>
    </xf>
    <xf numFmtId="0" fontId="105" fillId="0" borderId="27" xfId="10" applyFont="1" applyBorder="1" applyAlignment="1">
      <alignment horizontal="center"/>
    </xf>
    <xf numFmtId="0" fontId="105" fillId="0" borderId="27" xfId="10" applyFont="1" applyBorder="1" applyAlignment="1">
      <alignment horizontal="left"/>
    </xf>
    <xf numFmtId="0" fontId="105" fillId="0" borderId="0" xfId="10" applyFont="1" applyAlignment="1">
      <alignment horizontal="center"/>
    </xf>
    <xf numFmtId="0" fontId="111" fillId="0" borderId="0" xfId="10" applyFont="1" applyAlignment="1">
      <alignment horizontal="left"/>
    </xf>
    <xf numFmtId="165" fontId="127" fillId="0" borderId="2" xfId="3" applyFont="1" applyFill="1" applyBorder="1" applyAlignment="1">
      <alignment vertical="center"/>
    </xf>
    <xf numFmtId="165" fontId="127" fillId="0" borderId="3" xfId="3" applyFont="1" applyFill="1" applyBorder="1" applyAlignment="1">
      <alignment vertical="center"/>
    </xf>
    <xf numFmtId="0" fontId="153" fillId="0" borderId="0" xfId="33" applyFont="1"/>
    <xf numFmtId="165" fontId="105" fillId="0" borderId="0" xfId="3" applyFont="1" applyAlignment="1">
      <alignment horizontal="center" vertical="center"/>
    </xf>
    <xf numFmtId="0" fontId="104" fillId="0" borderId="3" xfId="33" applyFont="1" applyBorder="1" applyAlignment="1">
      <alignment horizontal="center"/>
    </xf>
    <xf numFmtId="43" fontId="106" fillId="0" borderId="8" xfId="37" applyFont="1" applyBorder="1" applyAlignment="1">
      <alignment horizontal="center" vertical="center" wrapText="1"/>
    </xf>
    <xf numFmtId="165" fontId="111" fillId="6" borderId="3" xfId="185" applyFont="1" applyFill="1" applyBorder="1" applyAlignment="1">
      <alignment wrapText="1"/>
    </xf>
    <xf numFmtId="0" fontId="105" fillId="0" borderId="3" xfId="305" applyFont="1" applyBorder="1" applyAlignment="1">
      <alignment vertical="center"/>
    </xf>
    <xf numFmtId="0" fontId="105" fillId="0" borderId="3" xfId="305" applyFont="1" applyBorder="1" applyAlignment="1">
      <alignment horizontal="left" vertical="center"/>
    </xf>
    <xf numFmtId="165" fontId="147" fillId="0" borderId="0" xfId="185" applyFont="1" applyFill="1" applyBorder="1"/>
    <xf numFmtId="165" fontId="147" fillId="6" borderId="0" xfId="185" applyFont="1" applyFill="1" applyBorder="1"/>
    <xf numFmtId="2" fontId="147" fillId="6" borderId="0" xfId="185" applyNumberFormat="1" applyFont="1" applyFill="1" applyBorder="1"/>
    <xf numFmtId="165" fontId="147" fillId="6" borderId="0" xfId="185" applyFont="1" applyFill="1" applyBorder="1" applyAlignment="1">
      <alignment horizontal="center"/>
    </xf>
    <xf numFmtId="165" fontId="148" fillId="6" borderId="3" xfId="185" applyFont="1" applyFill="1" applyBorder="1" applyAlignment="1" applyProtection="1">
      <alignment horizontal="center" vertical="center"/>
    </xf>
    <xf numFmtId="2" fontId="148" fillId="6" borderId="3" xfId="185" applyNumberFormat="1" applyFont="1" applyFill="1" applyBorder="1" applyAlignment="1" applyProtection="1">
      <alignment horizontal="center" vertical="center"/>
    </xf>
    <xf numFmtId="165" fontId="147" fillId="0" borderId="18" xfId="185" applyFont="1" applyFill="1" applyBorder="1" applyAlignment="1">
      <alignment horizontal="left"/>
    </xf>
    <xf numFmtId="165" fontId="147" fillId="6" borderId="18" xfId="185" applyFont="1" applyFill="1" applyBorder="1"/>
    <xf numFmtId="2" fontId="147" fillId="6" borderId="18" xfId="185" applyNumberFormat="1" applyFont="1" applyFill="1" applyBorder="1"/>
    <xf numFmtId="165" fontId="147" fillId="6" borderId="18" xfId="185" applyFont="1" applyFill="1" applyBorder="1" applyAlignment="1">
      <alignment horizontal="left"/>
    </xf>
    <xf numFmtId="165" fontId="148" fillId="6" borderId="18" xfId="185" applyFont="1" applyFill="1" applyBorder="1" applyAlignment="1" applyProtection="1">
      <alignment horizontal="center" shrinkToFit="1"/>
    </xf>
    <xf numFmtId="165" fontId="147" fillId="6" borderId="18" xfId="185" applyFont="1" applyFill="1" applyBorder="1" applyAlignment="1">
      <alignment horizontal="center"/>
    </xf>
    <xf numFmtId="165" fontId="147" fillId="0" borderId="0" xfId="185" applyFont="1" applyFill="1" applyBorder="1" applyAlignment="1">
      <alignment horizontal="left"/>
    </xf>
    <xf numFmtId="165" fontId="147" fillId="6" borderId="0" xfId="185" applyFont="1" applyFill="1" applyBorder="1" applyAlignment="1">
      <alignment horizontal="left"/>
    </xf>
    <xf numFmtId="2" fontId="147" fillId="6" borderId="0" xfId="185" applyNumberFormat="1" applyFont="1" applyFill="1" applyBorder="1" applyAlignment="1">
      <alignment horizontal="center"/>
    </xf>
    <xf numFmtId="165" fontId="105" fillId="0" borderId="0" xfId="185" applyFont="1" applyFill="1" applyBorder="1"/>
    <xf numFmtId="2" fontId="105" fillId="0" borderId="0" xfId="185" applyNumberFormat="1" applyFont="1" applyFill="1" applyBorder="1"/>
    <xf numFmtId="165" fontId="105" fillId="0" borderId="0" xfId="185" applyFont="1" applyFill="1" applyBorder="1" applyAlignment="1" applyProtection="1">
      <alignment horizontal="center"/>
    </xf>
    <xf numFmtId="2" fontId="105" fillId="0" borderId="0" xfId="185" applyNumberFormat="1" applyFont="1" applyFill="1" applyBorder="1" applyAlignment="1" applyProtection="1">
      <alignment horizontal="center"/>
    </xf>
    <xf numFmtId="165" fontId="111" fillId="0" borderId="0" xfId="185" applyFont="1" applyFill="1" applyBorder="1"/>
    <xf numFmtId="165" fontId="111" fillId="0" borderId="0" xfId="185" applyFont="1" applyFill="1" applyBorder="1" applyAlignment="1" applyProtection="1">
      <alignment horizontal="center"/>
    </xf>
    <xf numFmtId="2" fontId="111" fillId="0" borderId="0" xfId="185" applyNumberFormat="1" applyFont="1" applyFill="1" applyBorder="1" applyAlignment="1" applyProtection="1">
      <alignment horizontal="center"/>
    </xf>
    <xf numFmtId="165" fontId="113" fillId="6" borderId="0" xfId="185" applyFont="1" applyFill="1" applyBorder="1" applyAlignment="1">
      <alignment horizontal="left"/>
    </xf>
    <xf numFmtId="165" fontId="113" fillId="6" borderId="0" xfId="185" applyFont="1" applyFill="1" applyBorder="1"/>
    <xf numFmtId="165" fontId="154" fillId="6" borderId="0" xfId="185" applyFont="1" applyFill="1" applyBorder="1"/>
    <xf numFmtId="165" fontId="108" fillId="6" borderId="0" xfId="185" applyFont="1" applyFill="1" applyBorder="1"/>
    <xf numFmtId="165" fontId="155" fillId="6" borderId="0" xfId="185" applyFont="1" applyFill="1" applyBorder="1"/>
    <xf numFmtId="165" fontId="111" fillId="6" borderId="0" xfId="185" applyFont="1" applyFill="1" applyBorder="1"/>
    <xf numFmtId="165" fontId="111" fillId="0" borderId="0" xfId="185" applyFont="1" applyFill="1" applyProtection="1">
      <protection locked="0"/>
    </xf>
    <xf numFmtId="165" fontId="105" fillId="0" borderId="0" xfId="185" applyFont="1" applyFill="1" applyProtection="1">
      <protection locked="0"/>
    </xf>
    <xf numFmtId="43" fontId="77" fillId="0" borderId="0" xfId="55" applyFont="1"/>
    <xf numFmtId="43" fontId="74" fillId="0" borderId="0" xfId="55" applyFont="1" applyAlignment="1">
      <alignment vertical="center"/>
    </xf>
    <xf numFmtId="43" fontId="74" fillId="0" borderId="0" xfId="55" applyFont="1"/>
    <xf numFmtId="43" fontId="77" fillId="0" borderId="0" xfId="55" applyFont="1" applyFill="1"/>
    <xf numFmtId="43" fontId="82" fillId="0" borderId="0" xfId="55" applyFont="1" applyFill="1"/>
    <xf numFmtId="43" fontId="82" fillId="0" borderId="0" xfId="55" applyFont="1"/>
    <xf numFmtId="43" fontId="111" fillId="6" borderId="11" xfId="37" applyFont="1" applyFill="1" applyBorder="1" applyAlignment="1">
      <alignment horizontal="center"/>
    </xf>
    <xf numFmtId="43" fontId="111" fillId="6" borderId="9" xfId="37" applyFont="1" applyFill="1" applyBorder="1" applyAlignment="1">
      <alignment horizontal="center"/>
    </xf>
    <xf numFmtId="2" fontId="105" fillId="0" borderId="0" xfId="185" applyNumberFormat="1" applyFont="1" applyFill="1" applyBorder="1" applyAlignment="1">
      <alignment horizontal="center" vertical="center"/>
    </xf>
    <xf numFmtId="2" fontId="105" fillId="0" borderId="0" xfId="185" applyNumberFormat="1" applyFont="1" applyFill="1" applyBorder="1" applyAlignment="1" applyProtection="1">
      <alignment horizontal="center" vertical="center"/>
    </xf>
    <xf numFmtId="0" fontId="158" fillId="0" borderId="13" xfId="147" applyFont="1" applyBorder="1" applyAlignment="1">
      <alignment horizontal="center"/>
    </xf>
    <xf numFmtId="0" fontId="111" fillId="0" borderId="13" xfId="305" applyFont="1" applyBorder="1" applyAlignment="1">
      <alignment wrapText="1" shrinkToFit="1"/>
    </xf>
    <xf numFmtId="0" fontId="158" fillId="0" borderId="3" xfId="15" applyFont="1" applyBorder="1" applyAlignment="1">
      <alignment horizontal="center"/>
    </xf>
    <xf numFmtId="0" fontId="158" fillId="0" borderId="3" xfId="147" applyFont="1" applyBorder="1" applyAlignment="1">
      <alignment horizontal="center"/>
    </xf>
    <xf numFmtId="0" fontId="111" fillId="6" borderId="3" xfId="305" applyFont="1" applyFill="1" applyBorder="1" applyAlignment="1">
      <alignment wrapText="1" shrinkToFit="1"/>
    </xf>
    <xf numFmtId="0" fontId="111" fillId="0" borderId="3" xfId="305" applyFont="1" applyBorder="1" applyAlignment="1">
      <alignment wrapText="1" shrinkToFit="1"/>
    </xf>
    <xf numFmtId="0" fontId="111" fillId="6" borderId="3" xfId="305" applyFont="1" applyFill="1" applyBorder="1" applyAlignment="1">
      <alignment shrinkToFit="1"/>
    </xf>
    <xf numFmtId="0" fontId="158" fillId="0" borderId="3" xfId="147" applyFont="1" applyBorder="1" applyAlignment="1">
      <alignment horizontal="center" vertical="top"/>
    </xf>
    <xf numFmtId="0" fontId="158" fillId="0" borderId="13" xfId="15" applyFont="1" applyBorder="1" applyAlignment="1">
      <alignment vertical="center"/>
    </xf>
    <xf numFmtId="0" fontId="158" fillId="0" borderId="3" xfId="15" applyFont="1" applyBorder="1" applyAlignment="1">
      <alignment vertical="center"/>
    </xf>
    <xf numFmtId="0" fontId="130" fillId="0" borderId="0" xfId="15" applyFont="1" applyAlignment="1">
      <alignment vertical="center"/>
    </xf>
    <xf numFmtId="0" fontId="104" fillId="0" borderId="0" xfId="15" applyFont="1" applyAlignment="1">
      <alignment vertical="center"/>
    </xf>
    <xf numFmtId="2" fontId="105" fillId="0" borderId="0" xfId="185" applyNumberFormat="1" applyFont="1" applyFill="1" applyBorder="1" applyAlignment="1"/>
    <xf numFmtId="0" fontId="74" fillId="0" borderId="0" xfId="0" applyFont="1" applyAlignment="1">
      <alignment vertical="center"/>
    </xf>
    <xf numFmtId="0" fontId="91" fillId="0" borderId="0" xfId="0" applyFont="1"/>
    <xf numFmtId="0" fontId="91" fillId="0" borderId="0" xfId="0" applyFont="1" applyAlignment="1">
      <alignment vertical="center"/>
    </xf>
    <xf numFmtId="0" fontId="105" fillId="5" borderId="3" xfId="0" applyFont="1" applyFill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105" fillId="5" borderId="3" xfId="0" applyFont="1" applyFill="1" applyBorder="1" applyAlignment="1">
      <alignment horizontal="left" vertical="center"/>
    </xf>
    <xf numFmtId="0" fontId="105" fillId="0" borderId="14" xfId="0" applyFont="1" applyBorder="1" applyAlignment="1">
      <alignment horizontal="left" vertical="center"/>
    </xf>
    <xf numFmtId="0" fontId="105" fillId="0" borderId="9" xfId="0" applyFont="1" applyBorder="1" applyAlignment="1">
      <alignment horizontal="left" vertical="center"/>
    </xf>
    <xf numFmtId="0" fontId="105" fillId="0" borderId="11" xfId="0" applyFont="1" applyBorder="1" applyAlignment="1">
      <alignment horizontal="left" vertical="center"/>
    </xf>
    <xf numFmtId="0" fontId="105" fillId="4" borderId="3" xfId="0" applyFont="1" applyFill="1" applyBorder="1" applyAlignment="1">
      <alignment vertical="center"/>
    </xf>
    <xf numFmtId="0" fontId="105" fillId="8" borderId="3" xfId="0" applyFont="1" applyFill="1" applyBorder="1" applyAlignment="1">
      <alignment vertical="center" wrapText="1"/>
    </xf>
    <xf numFmtId="0" fontId="105" fillId="4" borderId="3" xfId="0" applyFont="1" applyFill="1" applyBorder="1" applyAlignment="1">
      <alignment vertical="center" wrapText="1"/>
    </xf>
    <xf numFmtId="0" fontId="84" fillId="0" borderId="16" xfId="0" applyFont="1" applyBorder="1" applyAlignment="1">
      <alignment vertical="center"/>
    </xf>
    <xf numFmtId="0" fontId="84" fillId="0" borderId="21" xfId="0" applyFont="1" applyBorder="1" applyAlignment="1">
      <alignment vertical="center"/>
    </xf>
    <xf numFmtId="0" fontId="84" fillId="0" borderId="29" xfId="0" applyFont="1" applyBorder="1" applyAlignment="1">
      <alignment vertical="center"/>
    </xf>
    <xf numFmtId="0" fontId="84" fillId="0" borderId="30" xfId="0" applyFont="1" applyBorder="1" applyAlignment="1">
      <alignment vertical="center"/>
    </xf>
    <xf numFmtId="0" fontId="105" fillId="0" borderId="18" xfId="0" applyFont="1" applyBorder="1" applyAlignment="1">
      <alignment horizontal="left" vertical="center"/>
    </xf>
    <xf numFmtId="0" fontId="105" fillId="0" borderId="3" xfId="0" applyFont="1" applyBorder="1" applyAlignment="1">
      <alignment horizontal="left" vertical="center"/>
    </xf>
    <xf numFmtId="0" fontId="105" fillId="0" borderId="0" xfId="0" applyFont="1"/>
    <xf numFmtId="0" fontId="158" fillId="0" borderId="38" xfId="15" applyFont="1" applyBorder="1" applyAlignment="1">
      <alignment horizontal="center"/>
    </xf>
    <xf numFmtId="0" fontId="72" fillId="0" borderId="3" xfId="321" applyFont="1" applyBorder="1" applyAlignment="1">
      <alignment horizontal="center" vertical="center"/>
    </xf>
    <xf numFmtId="0" fontId="72" fillId="0" borderId="3" xfId="15" applyFont="1" applyBorder="1" applyAlignment="1">
      <alignment horizontal="center" vertical="center"/>
    </xf>
    <xf numFmtId="165" fontId="72" fillId="0" borderId="3" xfId="3" applyFont="1" applyBorder="1" applyAlignment="1">
      <alignment horizontal="center" vertical="center"/>
    </xf>
    <xf numFmtId="0" fontId="72" fillId="0" borderId="3" xfId="321" applyFont="1" applyBorder="1" applyAlignment="1">
      <alignment horizontal="right" vertical="center"/>
    </xf>
    <xf numFmtId="0" fontId="87" fillId="0" borderId="0" xfId="33" applyFont="1" applyAlignment="1">
      <alignment horizontal="center"/>
    </xf>
    <xf numFmtId="0" fontId="87" fillId="0" borderId="0" xfId="33" applyFont="1" applyAlignment="1">
      <alignment horizontal="left"/>
    </xf>
    <xf numFmtId="165" fontId="87" fillId="0" borderId="0" xfId="3" applyFont="1" applyFill="1" applyBorder="1" applyAlignment="1">
      <alignment horizontal="center"/>
    </xf>
    <xf numFmtId="2" fontId="87" fillId="0" borderId="0" xfId="33" applyNumberFormat="1" applyFont="1" applyAlignment="1">
      <alignment horizontal="right"/>
    </xf>
    <xf numFmtId="165" fontId="149" fillId="5" borderId="6" xfId="185" applyFont="1" applyFill="1" applyBorder="1" applyAlignment="1"/>
    <xf numFmtId="2" fontId="148" fillId="5" borderId="6" xfId="185" applyNumberFormat="1" applyFont="1" applyFill="1" applyBorder="1" applyAlignment="1" applyProtection="1">
      <alignment horizontal="center" shrinkToFit="1"/>
    </xf>
    <xf numFmtId="43" fontId="106" fillId="0" borderId="8" xfId="37" applyFont="1" applyFill="1" applyBorder="1" applyAlignment="1">
      <alignment horizontal="center" vertical="center"/>
    </xf>
    <xf numFmtId="43" fontId="84" fillId="0" borderId="0" xfId="0" applyNumberFormat="1" applyFont="1" applyAlignment="1">
      <alignment vertical="center"/>
    </xf>
    <xf numFmtId="165" fontId="127" fillId="0" borderId="3" xfId="3" applyFont="1" applyBorder="1" applyAlignment="1">
      <alignment horizontal="center" vertical="center"/>
    </xf>
    <xf numFmtId="166" fontId="127" fillId="0" borderId="3" xfId="3" applyNumberFormat="1" applyFont="1" applyFill="1" applyBorder="1" applyAlignment="1">
      <alignment horizontal="center" vertical="center"/>
    </xf>
    <xf numFmtId="0" fontId="150" fillId="0" borderId="3" xfId="0" applyFont="1" applyBorder="1" applyAlignment="1">
      <alignment horizontal="left" vertical="center"/>
    </xf>
    <xf numFmtId="165" fontId="160" fillId="0" borderId="3" xfId="3" applyFont="1" applyFill="1" applyBorder="1" applyAlignment="1">
      <alignment horizontal="center" vertical="center"/>
    </xf>
    <xf numFmtId="165" fontId="160" fillId="0" borderId="3" xfId="3" applyFont="1" applyFill="1" applyBorder="1" applyAlignment="1">
      <alignment vertical="center"/>
    </xf>
    <xf numFmtId="0" fontId="161" fillId="0" borderId="21" xfId="0" applyFont="1" applyBorder="1" applyAlignment="1">
      <alignment vertical="center"/>
    </xf>
    <xf numFmtId="0" fontId="161" fillId="0" borderId="0" xfId="0" applyFont="1" applyAlignment="1">
      <alignment vertical="center"/>
    </xf>
    <xf numFmtId="0" fontId="161" fillId="0" borderId="16" xfId="0" applyFont="1" applyBorder="1" applyAlignment="1">
      <alignment vertical="center"/>
    </xf>
    <xf numFmtId="0" fontId="105" fillId="25" borderId="3" xfId="0" applyFont="1" applyFill="1" applyBorder="1" applyAlignment="1">
      <alignment vertical="center" wrapText="1"/>
    </xf>
    <xf numFmtId="165" fontId="127" fillId="25" borderId="3" xfId="3" applyFont="1" applyFill="1" applyBorder="1" applyAlignment="1">
      <alignment horizontal="center" vertical="center"/>
    </xf>
    <xf numFmtId="165" fontId="127" fillId="25" borderId="3" xfId="3" applyFont="1" applyFill="1" applyBorder="1" applyAlignment="1">
      <alignment vertical="center"/>
    </xf>
    <xf numFmtId="165" fontId="127" fillId="0" borderId="20" xfId="3" applyFont="1" applyFill="1" applyBorder="1" applyAlignment="1">
      <alignment horizontal="center" vertical="center"/>
    </xf>
    <xf numFmtId="165" fontId="127" fillId="0" borderId="8" xfId="3" applyFont="1" applyFill="1" applyBorder="1" applyAlignment="1">
      <alignment horizontal="center" vertical="center"/>
    </xf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165" fontId="121" fillId="0" borderId="0" xfId="3" applyFont="1" applyAlignment="1">
      <alignment horizontal="center" vertical="center"/>
    </xf>
    <xf numFmtId="165" fontId="113" fillId="0" borderId="0" xfId="3" applyFont="1" applyAlignment="1">
      <alignment vertical="center"/>
    </xf>
    <xf numFmtId="165" fontId="113" fillId="0" borderId="0" xfId="3" applyFont="1"/>
    <xf numFmtId="165" fontId="113" fillId="0" borderId="0" xfId="3" applyFont="1" applyFill="1" applyAlignment="1">
      <alignment horizontal="center" vertical="center"/>
    </xf>
    <xf numFmtId="165" fontId="113" fillId="0" borderId="0" xfId="3" applyFont="1" applyAlignment="1">
      <alignment horizontal="center" vertical="center"/>
    </xf>
    <xf numFmtId="165" fontId="105" fillId="0" borderId="0" xfId="3" applyFont="1" applyAlignment="1">
      <alignment vertical="center"/>
    </xf>
    <xf numFmtId="165" fontId="105" fillId="0" borderId="0" xfId="3" applyFont="1" applyFill="1" applyAlignment="1">
      <alignment horizontal="center" vertical="center"/>
    </xf>
    <xf numFmtId="2" fontId="113" fillId="6" borderId="0" xfId="185" applyNumberFormat="1" applyFont="1" applyFill="1" applyBorder="1"/>
    <xf numFmtId="167" fontId="113" fillId="6" borderId="0" xfId="185" applyNumberFormat="1" applyFont="1" applyFill="1" applyBorder="1" applyAlignment="1">
      <alignment horizontal="center"/>
    </xf>
    <xf numFmtId="2" fontId="111" fillId="6" borderId="0" xfId="185" applyNumberFormat="1" applyFont="1" applyFill="1" applyBorder="1"/>
    <xf numFmtId="167" fontId="111" fillId="6" borderId="0" xfId="185" applyNumberFormat="1" applyFont="1" applyFill="1" applyBorder="1" applyAlignment="1">
      <alignment horizontal="center"/>
    </xf>
    <xf numFmtId="2" fontId="111" fillId="0" borderId="0" xfId="185" applyNumberFormat="1" applyFont="1" applyFill="1" applyBorder="1"/>
    <xf numFmtId="167" fontId="111" fillId="0" borderId="0" xfId="185" applyNumberFormat="1" applyFont="1" applyFill="1" applyBorder="1" applyAlignment="1">
      <alignment horizontal="center"/>
    </xf>
    <xf numFmtId="167" fontId="105" fillId="0" borderId="0" xfId="185" applyNumberFormat="1" applyFont="1" applyFill="1" applyBorder="1" applyAlignment="1">
      <alignment horizontal="center"/>
    </xf>
    <xf numFmtId="43" fontId="106" fillId="0" borderId="3" xfId="37" applyFont="1" applyFill="1" applyBorder="1" applyAlignment="1">
      <alignment horizontal="center" vertical="center" wrapText="1"/>
    </xf>
    <xf numFmtId="0" fontId="106" fillId="9" borderId="6" xfId="10" applyFont="1" applyFill="1" applyBorder="1" applyAlignment="1">
      <alignment horizontal="center" vertical="center"/>
    </xf>
    <xf numFmtId="43" fontId="106" fillId="9" borderId="6" xfId="37" applyFont="1" applyFill="1" applyBorder="1" applyAlignment="1">
      <alignment horizontal="center"/>
    </xf>
    <xf numFmtId="43" fontId="105" fillId="0" borderId="27" xfId="37" applyFont="1" applyFill="1" applyBorder="1" applyAlignment="1">
      <alignment horizontal="center"/>
    </xf>
    <xf numFmtId="43" fontId="105" fillId="0" borderId="0" xfId="37" applyFont="1" applyFill="1" applyAlignment="1">
      <alignment horizontal="center"/>
    </xf>
    <xf numFmtId="43" fontId="105" fillId="0" borderId="0" xfId="37" applyFont="1" applyAlignment="1">
      <alignment horizontal="center"/>
    </xf>
    <xf numFmtId="0" fontId="126" fillId="0" borderId="0" xfId="33" applyFont="1"/>
    <xf numFmtId="0" fontId="126" fillId="0" borderId="0" xfId="33" applyFont="1" applyAlignment="1">
      <alignment horizontal="center"/>
    </xf>
    <xf numFmtId="165" fontId="126" fillId="0" borderId="0" xfId="3" applyFont="1"/>
    <xf numFmtId="0" fontId="104" fillId="0" borderId="3" xfId="33" applyFont="1" applyBorder="1" applyAlignment="1">
      <alignment horizontal="center" vertical="center"/>
    </xf>
    <xf numFmtId="0" fontId="158" fillId="6" borderId="3" xfId="125" applyFont="1" applyFill="1" applyBorder="1" applyAlignment="1">
      <alignment horizontal="left" vertical="center"/>
    </xf>
    <xf numFmtId="0" fontId="158" fillId="6" borderId="3" xfId="125" applyFont="1" applyFill="1" applyBorder="1" applyAlignment="1">
      <alignment horizontal="center" vertical="center"/>
    </xf>
    <xf numFmtId="43" fontId="158" fillId="0" borderId="3" xfId="37" applyFont="1" applyFill="1" applyBorder="1" applyAlignment="1">
      <alignment vertical="center"/>
    </xf>
    <xf numFmtId="165" fontId="164" fillId="0" borderId="3" xfId="3" applyFont="1" applyFill="1" applyBorder="1" applyAlignment="1">
      <alignment horizontal="center" vertical="center"/>
    </xf>
    <xf numFmtId="43" fontId="112" fillId="6" borderId="18" xfId="37" applyFont="1" applyFill="1" applyBorder="1" applyAlignment="1">
      <alignment horizontal="center"/>
    </xf>
    <xf numFmtId="165" fontId="127" fillId="6" borderId="3" xfId="3" applyFont="1" applyFill="1" applyBorder="1" applyAlignment="1">
      <alignment horizontal="center" vertical="center"/>
    </xf>
    <xf numFmtId="0" fontId="105" fillId="8" borderId="3" xfId="0" applyFont="1" applyFill="1" applyBorder="1" applyAlignment="1">
      <alignment vertical="center"/>
    </xf>
    <xf numFmtId="0" fontId="105" fillId="0" borderId="0" xfId="0" applyFont="1" applyAlignment="1">
      <alignment horizontal="left"/>
    </xf>
    <xf numFmtId="0" fontId="105" fillId="0" borderId="0" xfId="0" applyFont="1" applyAlignment="1">
      <alignment horizontal="center"/>
    </xf>
    <xf numFmtId="2" fontId="105" fillId="0" borderId="0" xfId="0" applyNumberFormat="1" applyFont="1" applyAlignment="1">
      <alignment horizontal="center" vertical="center"/>
    </xf>
    <xf numFmtId="0" fontId="77" fillId="0" borderId="0" xfId="0" applyFont="1"/>
    <xf numFmtId="0" fontId="87" fillId="6" borderId="0" xfId="0" applyFont="1" applyFill="1"/>
    <xf numFmtId="0" fontId="113" fillId="6" borderId="0" xfId="0" applyFont="1" applyFill="1"/>
    <xf numFmtId="0" fontId="111" fillId="0" borderId="0" xfId="0" applyFont="1" applyAlignment="1">
      <alignment horizontal="center"/>
    </xf>
    <xf numFmtId="0" fontId="111" fillId="0" borderId="0" xfId="0" applyFont="1"/>
    <xf numFmtId="167" fontId="111" fillId="0" borderId="0" xfId="0" applyNumberFormat="1" applyFont="1" applyAlignment="1">
      <alignment horizontal="center"/>
    </xf>
    <xf numFmtId="21" fontId="111" fillId="0" borderId="0" xfId="0" applyNumberFormat="1" applyFont="1"/>
    <xf numFmtId="0" fontId="113" fillId="6" borderId="0" xfId="0" applyFont="1" applyFill="1" applyAlignment="1">
      <alignment horizontal="left"/>
    </xf>
    <xf numFmtId="0" fontId="113" fillId="6" borderId="0" xfId="0" applyFont="1" applyFill="1" applyAlignment="1">
      <alignment horizontal="left" indent="2"/>
    </xf>
    <xf numFmtId="2" fontId="113" fillId="6" borderId="0" xfId="0" applyNumberFormat="1" applyFont="1" applyFill="1"/>
    <xf numFmtId="0" fontId="77" fillId="6" borderId="0" xfId="0" applyFont="1" applyFill="1"/>
    <xf numFmtId="0" fontId="111" fillId="6" borderId="0" xfId="0" applyFont="1" applyFill="1"/>
    <xf numFmtId="0" fontId="111" fillId="6" borderId="0" xfId="0" applyFont="1" applyFill="1" applyAlignment="1">
      <alignment horizontal="left"/>
    </xf>
    <xf numFmtId="0" fontId="111" fillId="0" borderId="0" xfId="0" applyFont="1" applyAlignment="1">
      <alignment horizontal="left"/>
    </xf>
    <xf numFmtId="0" fontId="107" fillId="6" borderId="0" xfId="0" applyFont="1" applyFill="1"/>
    <xf numFmtId="0" fontId="147" fillId="6" borderId="0" xfId="0" applyFont="1" applyFill="1"/>
    <xf numFmtId="0" fontId="70" fillId="6" borderId="0" xfId="0" applyFont="1" applyFill="1"/>
    <xf numFmtId="2" fontId="148" fillId="6" borderId="3" xfId="0" applyNumberFormat="1" applyFont="1" applyFill="1" applyBorder="1" applyAlignment="1">
      <alignment horizontal="center" vertical="center"/>
    </xf>
    <xf numFmtId="0" fontId="147" fillId="6" borderId="18" xfId="0" applyFont="1" applyFill="1" applyBorder="1"/>
    <xf numFmtId="0" fontId="107" fillId="6" borderId="0" xfId="0" applyFont="1" applyFill="1" applyAlignment="1">
      <alignment horizontal="left"/>
    </xf>
    <xf numFmtId="2" fontId="147" fillId="0" borderId="0" xfId="0" applyNumberFormat="1" applyFont="1"/>
    <xf numFmtId="0" fontId="72" fillId="6" borderId="0" xfId="0" applyFont="1" applyFill="1" applyAlignment="1">
      <alignment horizontal="left" vertical="top" wrapText="1"/>
    </xf>
    <xf numFmtId="0" fontId="132" fillId="0" borderId="0" xfId="0" applyFont="1"/>
    <xf numFmtId="0" fontId="77" fillId="0" borderId="0" xfId="110" applyFont="1"/>
    <xf numFmtId="0" fontId="81" fillId="0" borderId="0" xfId="110" applyFont="1"/>
    <xf numFmtId="165" fontId="124" fillId="10" borderId="3" xfId="317" applyFont="1" applyFill="1" applyBorder="1" applyAlignment="1">
      <alignment horizontal="center" vertical="center" wrapText="1"/>
    </xf>
    <xf numFmtId="0" fontId="167" fillId="0" borderId="0" xfId="110" applyFont="1" applyAlignment="1">
      <alignment horizontal="center" vertical="center"/>
    </xf>
    <xf numFmtId="43" fontId="75" fillId="0" borderId="0" xfId="55" applyFont="1" applyAlignment="1">
      <alignment horizontal="center" vertical="center"/>
    </xf>
    <xf numFmtId="43" fontId="75" fillId="0" borderId="0" xfId="55" applyFont="1"/>
    <xf numFmtId="0" fontId="75" fillId="0" borderId="0" xfId="110" applyFont="1" applyAlignment="1">
      <alignment horizontal="center" vertical="center"/>
    </xf>
    <xf numFmtId="0" fontId="76" fillId="0" borderId="0" xfId="110" applyFont="1" applyAlignment="1">
      <alignment horizontal="center" vertical="center"/>
    </xf>
    <xf numFmtId="43" fontId="125" fillId="0" borderId="3" xfId="55" applyFont="1" applyFill="1" applyBorder="1" applyAlignment="1">
      <alignment horizontal="center" vertical="center"/>
    </xf>
    <xf numFmtId="43" fontId="140" fillId="0" borderId="3" xfId="110" applyNumberFormat="1" applyFont="1" applyBorder="1" applyAlignment="1">
      <alignment vertical="center"/>
    </xf>
    <xf numFmtId="43" fontId="140" fillId="0" borderId="3" xfId="55" applyFont="1" applyFill="1" applyBorder="1" applyAlignment="1">
      <alignment vertical="center"/>
    </xf>
    <xf numFmtId="43" fontId="77" fillId="0" borderId="0" xfId="55" applyFont="1" applyFill="1" applyAlignment="1">
      <alignment vertical="center"/>
    </xf>
    <xf numFmtId="0" fontId="77" fillId="0" borderId="0" xfId="110" applyFont="1" applyAlignment="1">
      <alignment vertical="center"/>
    </xf>
    <xf numFmtId="43" fontId="125" fillId="24" borderId="3" xfId="110" applyNumberFormat="1" applyFont="1" applyFill="1" applyBorder="1" applyAlignment="1">
      <alignment vertical="center"/>
    </xf>
    <xf numFmtId="43" fontId="125" fillId="7" borderId="3" xfId="55" applyFont="1" applyFill="1" applyBorder="1" applyAlignment="1">
      <alignment vertical="center"/>
    </xf>
    <xf numFmtId="0" fontId="140" fillId="0" borderId="3" xfId="110" applyFont="1" applyBorder="1" applyAlignment="1">
      <alignment horizontal="center" vertical="center"/>
    </xf>
    <xf numFmtId="0" fontId="140" fillId="0" borderId="3" xfId="110" applyFont="1" applyBorder="1" applyAlignment="1">
      <alignment vertical="center" wrapText="1"/>
    </xf>
    <xf numFmtId="43" fontId="140" fillId="0" borderId="3" xfId="55" applyFont="1" applyFill="1" applyBorder="1" applyAlignment="1">
      <alignment horizontal="center" vertical="center"/>
    </xf>
    <xf numFmtId="43" fontId="125" fillId="0" borderId="3" xfId="55" applyFont="1" applyFill="1" applyBorder="1" applyAlignment="1">
      <alignment vertical="center"/>
    </xf>
    <xf numFmtId="43" fontId="125" fillId="0" borderId="3" xfId="110" applyNumberFormat="1" applyFont="1" applyBorder="1" applyAlignment="1">
      <alignment vertical="center"/>
    </xf>
    <xf numFmtId="0" fontId="140" fillId="0" borderId="3" xfId="110" applyFont="1" applyBorder="1" applyAlignment="1">
      <alignment vertical="center"/>
    </xf>
    <xf numFmtId="0" fontId="120" fillId="0" borderId="0" xfId="110" applyFont="1" applyAlignment="1">
      <alignment horizontal="center" vertical="center"/>
    </xf>
    <xf numFmtId="0" fontId="120" fillId="0" borderId="0" xfId="110" applyFont="1" applyAlignment="1">
      <alignment vertical="center"/>
    </xf>
    <xf numFmtId="43" fontId="120" fillId="0" borderId="0" xfId="55" applyFont="1" applyAlignment="1">
      <alignment vertical="center"/>
    </xf>
    <xf numFmtId="43" fontId="120" fillId="0" borderId="0" xfId="55" applyFont="1" applyFill="1" applyAlignment="1">
      <alignment horizontal="center" vertical="top"/>
    </xf>
    <xf numFmtId="43" fontId="120" fillId="0" borderId="0" xfId="55" applyFont="1" applyAlignment="1">
      <alignment horizontal="center" vertical="top"/>
    </xf>
    <xf numFmtId="43" fontId="120" fillId="0" borderId="0" xfId="55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147" fillId="0" borderId="0" xfId="0" applyFont="1" applyAlignment="1">
      <alignment horizontal="left" vertical="center"/>
    </xf>
    <xf numFmtId="165" fontId="147" fillId="0" borderId="0" xfId="3" applyFont="1" applyFill="1" applyBorder="1" applyAlignment="1">
      <alignment horizontal="center" vertical="center"/>
    </xf>
    <xf numFmtId="165" fontId="147" fillId="0" borderId="0" xfId="3" applyFont="1" applyFill="1" applyBorder="1" applyAlignment="1">
      <alignment vertical="center"/>
    </xf>
    <xf numFmtId="165" fontId="164" fillId="0" borderId="27" xfId="3" applyFont="1" applyFill="1" applyBorder="1" applyAlignment="1">
      <alignment horizontal="center" vertical="center"/>
    </xf>
    <xf numFmtId="0" fontId="168" fillId="0" borderId="0" xfId="0" applyFont="1" applyAlignment="1">
      <alignment vertical="center"/>
    </xf>
    <xf numFmtId="165" fontId="169" fillId="0" borderId="0" xfId="3" applyFont="1" applyAlignment="1">
      <alignment vertical="center"/>
    </xf>
    <xf numFmtId="165" fontId="169" fillId="0" borderId="0" xfId="3" applyFont="1"/>
    <xf numFmtId="165" fontId="147" fillId="0" borderId="0" xfId="3" applyFont="1" applyFill="1" applyAlignment="1">
      <alignment horizontal="center" vertical="center"/>
    </xf>
    <xf numFmtId="165" fontId="147" fillId="0" borderId="0" xfId="3" applyFont="1"/>
    <xf numFmtId="165" fontId="147" fillId="0" borderId="0" xfId="3" applyFont="1" applyAlignment="1">
      <alignment horizontal="center" vertical="center"/>
    </xf>
    <xf numFmtId="0" fontId="168" fillId="0" borderId="0" xfId="0" applyFont="1"/>
    <xf numFmtId="0" fontId="170" fillId="0" borderId="0" xfId="0" applyFont="1" applyAlignment="1">
      <alignment horizontal="left" vertical="center"/>
    </xf>
    <xf numFmtId="0" fontId="170" fillId="0" borderId="0" xfId="0" applyFont="1" applyAlignment="1">
      <alignment horizontal="left"/>
    </xf>
    <xf numFmtId="0" fontId="170" fillId="0" borderId="0" xfId="0" applyFont="1" applyAlignment="1">
      <alignment horizontal="right"/>
    </xf>
    <xf numFmtId="0" fontId="171" fillId="0" borderId="0" xfId="0" applyFont="1"/>
    <xf numFmtId="165" fontId="170" fillId="0" borderId="0" xfId="3" applyFont="1"/>
    <xf numFmtId="0" fontId="147" fillId="0" borderId="0" xfId="0" applyFont="1"/>
    <xf numFmtId="165" fontId="147" fillId="0" borderId="0" xfId="3" applyFont="1" applyAlignment="1">
      <alignment vertical="center"/>
    </xf>
    <xf numFmtId="0" fontId="147" fillId="0" borderId="11" xfId="0" applyFont="1" applyBorder="1" applyAlignment="1">
      <alignment horizontal="center"/>
    </xf>
    <xf numFmtId="0" fontId="147" fillId="0" borderId="11" xfId="0" applyFont="1" applyBorder="1"/>
    <xf numFmtId="165" fontId="147" fillId="0" borderId="11" xfId="185" applyFont="1" applyFill="1" applyBorder="1" applyAlignment="1"/>
    <xf numFmtId="0" fontId="165" fillId="0" borderId="0" xfId="0" applyFont="1"/>
    <xf numFmtId="165" fontId="150" fillId="0" borderId="11" xfId="185" applyFont="1" applyFill="1" applyBorder="1" applyAlignment="1"/>
    <xf numFmtId="0" fontId="162" fillId="0" borderId="3" xfId="110" applyFont="1" applyBorder="1" applyAlignment="1">
      <alignment horizontal="center" vertical="center" wrapText="1"/>
    </xf>
    <xf numFmtId="43" fontId="162" fillId="0" borderId="3" xfId="110" applyNumberFormat="1" applyFont="1" applyBorder="1" applyAlignment="1">
      <alignment vertical="center"/>
    </xf>
    <xf numFmtId="0" fontId="163" fillId="0" borderId="0" xfId="110" applyFont="1" applyAlignment="1">
      <alignment vertical="center"/>
    </xf>
    <xf numFmtId="43" fontId="163" fillId="0" borderId="0" xfId="55" applyFont="1" applyFill="1" applyAlignment="1">
      <alignment vertical="center"/>
    </xf>
    <xf numFmtId="165" fontId="148" fillId="0" borderId="3" xfId="3" applyFont="1" applyBorder="1" applyAlignment="1">
      <alignment horizontal="center" vertical="center"/>
    </xf>
    <xf numFmtId="165" fontId="148" fillId="0" borderId="3" xfId="3" applyFont="1" applyFill="1" applyBorder="1" applyAlignment="1">
      <alignment horizontal="center" vertical="center"/>
    </xf>
    <xf numFmtId="0" fontId="102" fillId="0" borderId="0" xfId="0" applyFont="1"/>
    <xf numFmtId="43" fontId="109" fillId="0" borderId="3" xfId="55" applyFont="1" applyBorder="1" applyAlignment="1">
      <alignment horizontal="center" vertical="center"/>
    </xf>
    <xf numFmtId="0" fontId="109" fillId="0" borderId="0" xfId="0" applyFont="1" applyAlignment="1">
      <alignment vertical="center"/>
    </xf>
    <xf numFmtId="43" fontId="107" fillId="0" borderId="0" xfId="55" applyFont="1" applyAlignment="1">
      <alignment horizontal="center" vertical="center"/>
    </xf>
    <xf numFmtId="43" fontId="107" fillId="0" borderId="0" xfId="55" applyFont="1"/>
    <xf numFmtId="0" fontId="109" fillId="0" borderId="0" xfId="0" applyFont="1" applyAlignment="1">
      <alignment horizontal="center" vertical="center"/>
    </xf>
    <xf numFmtId="0" fontId="109" fillId="26" borderId="6" xfId="0" applyFont="1" applyFill="1" applyBorder="1" applyAlignment="1">
      <alignment horizontal="center"/>
    </xf>
    <xf numFmtId="43" fontId="109" fillId="26" borderId="6" xfId="55" applyFont="1" applyFill="1" applyBorder="1" applyAlignment="1">
      <alignment horizontal="center"/>
    </xf>
    <xf numFmtId="0" fontId="109" fillId="0" borderId="0" xfId="0" applyFont="1" applyAlignment="1">
      <alignment horizontal="center"/>
    </xf>
    <xf numFmtId="0" fontId="109" fillId="27" borderId="3" xfId="0" applyFont="1" applyFill="1" applyBorder="1" applyAlignment="1">
      <alignment horizontal="center" vertical="center"/>
    </xf>
    <xf numFmtId="0" fontId="109" fillId="27" borderId="3" xfId="0" applyFont="1" applyFill="1" applyBorder="1" applyAlignment="1">
      <alignment horizontal="left" vertical="center" wrapText="1"/>
    </xf>
    <xf numFmtId="43" fontId="109" fillId="27" borderId="3" xfId="55" applyFont="1" applyFill="1" applyBorder="1" applyAlignment="1">
      <alignment vertical="center"/>
    </xf>
    <xf numFmtId="0" fontId="107" fillId="6" borderId="3" xfId="0" applyFont="1" applyFill="1" applyBorder="1" applyAlignment="1">
      <alignment horizontal="center" vertical="center"/>
    </xf>
    <xf numFmtId="0" fontId="107" fillId="6" borderId="3" xfId="0" applyFont="1" applyFill="1" applyBorder="1" applyAlignment="1">
      <alignment vertical="center" wrapText="1"/>
    </xf>
    <xf numFmtId="43" fontId="107" fillId="6" borderId="3" xfId="55" applyFont="1" applyFill="1" applyBorder="1" applyAlignment="1">
      <alignment vertical="center"/>
    </xf>
    <xf numFmtId="43" fontId="107" fillId="0" borderId="3" xfId="55" applyFont="1" applyBorder="1" applyAlignment="1">
      <alignment vertical="center"/>
    </xf>
    <xf numFmtId="43" fontId="107" fillId="0" borderId="3" xfId="55" applyFont="1" applyFill="1" applyBorder="1" applyAlignment="1">
      <alignment vertical="center"/>
    </xf>
    <xf numFmtId="0" fontId="107" fillId="6" borderId="0" xfId="0" applyFont="1" applyFill="1" applyAlignment="1">
      <alignment vertical="center"/>
    </xf>
    <xf numFmtId="0" fontId="107" fillId="0" borderId="3" xfId="0" applyFont="1" applyBorder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0" applyFont="1"/>
    <xf numFmtId="0" fontId="107" fillId="0" borderId="3" xfId="0" applyFont="1" applyBorder="1" applyAlignment="1">
      <alignment vertical="center" wrapText="1"/>
    </xf>
    <xf numFmtId="0" fontId="109" fillId="27" borderId="3" xfId="0" applyFont="1" applyFill="1" applyBorder="1" applyAlignment="1">
      <alignment vertical="center" wrapText="1"/>
    </xf>
    <xf numFmtId="43" fontId="109" fillId="27" borderId="3" xfId="55" applyFont="1" applyFill="1" applyBorder="1" applyAlignment="1">
      <alignment horizontal="center" vertical="center"/>
    </xf>
    <xf numFmtId="0" fontId="109" fillId="6" borderId="0" xfId="0" applyFont="1" applyFill="1" applyAlignment="1">
      <alignment vertical="center"/>
    </xf>
    <xf numFmtId="43" fontId="107" fillId="0" borderId="3" xfId="55" applyFont="1" applyBorder="1" applyAlignment="1">
      <alignment horizontal="center" vertical="center"/>
    </xf>
    <xf numFmtId="0" fontId="107" fillId="6" borderId="3" xfId="0" applyFont="1" applyFill="1" applyBorder="1" applyAlignment="1">
      <alignment horizontal="left" vertical="center" wrapText="1"/>
    </xf>
    <xf numFmtId="0" fontId="107" fillId="0" borderId="0" xfId="0" applyFont="1" applyAlignment="1">
      <alignment horizontal="center"/>
    </xf>
    <xf numFmtId="43" fontId="73" fillId="0" borderId="0" xfId="55" applyFont="1"/>
    <xf numFmtId="0" fontId="106" fillId="9" borderId="6" xfId="37" applyNumberFormat="1" applyFont="1" applyFill="1" applyBorder="1" applyAlignment="1">
      <alignment horizontal="center" vertical="center"/>
    </xf>
    <xf numFmtId="0" fontId="111" fillId="6" borderId="14" xfId="10" applyFont="1" applyFill="1" applyBorder="1" applyAlignment="1">
      <alignment horizontal="center"/>
    </xf>
    <xf numFmtId="0" fontId="111" fillId="6" borderId="14" xfId="10" applyFont="1" applyFill="1" applyBorder="1" applyAlignment="1">
      <alignment horizontal="left"/>
    </xf>
    <xf numFmtId="43" fontId="111" fillId="6" borderId="14" xfId="37" applyFont="1" applyFill="1" applyBorder="1" applyAlignment="1">
      <alignment horizontal="center"/>
    </xf>
    <xf numFmtId="43" fontId="111" fillId="6" borderId="14" xfId="10" applyNumberFormat="1" applyFont="1" applyFill="1" applyBorder="1" applyAlignment="1">
      <alignment horizontal="center"/>
    </xf>
    <xf numFmtId="43" fontId="77" fillId="6" borderId="0" xfId="10" applyNumberFormat="1" applyFont="1" applyFill="1"/>
    <xf numFmtId="165" fontId="77" fillId="6" borderId="0" xfId="10" applyNumberFormat="1" applyFont="1" applyFill="1"/>
    <xf numFmtId="43" fontId="77" fillId="6" borderId="0" xfId="55" applyFont="1" applyFill="1" applyAlignment="1"/>
    <xf numFmtId="0" fontId="77" fillId="6" borderId="0" xfId="10" applyFont="1" applyFill="1"/>
    <xf numFmtId="43" fontId="73" fillId="6" borderId="0" xfId="55" applyFont="1" applyFill="1" applyAlignment="1"/>
    <xf numFmtId="0" fontId="111" fillId="6" borderId="11" xfId="10" applyFont="1" applyFill="1" applyBorder="1" applyAlignment="1">
      <alignment horizontal="center"/>
    </xf>
    <xf numFmtId="0" fontId="111" fillId="6" borderId="11" xfId="10" applyFont="1" applyFill="1" applyBorder="1" applyAlignment="1">
      <alignment horizontal="left"/>
    </xf>
    <xf numFmtId="0" fontId="111" fillId="6" borderId="9" xfId="10" applyFont="1" applyFill="1" applyBorder="1" applyAlignment="1">
      <alignment horizontal="center"/>
    </xf>
    <xf numFmtId="0" fontId="111" fillId="6" borderId="9" xfId="10" applyFont="1" applyFill="1" applyBorder="1" applyAlignment="1">
      <alignment horizontal="left"/>
    </xf>
    <xf numFmtId="43" fontId="111" fillId="6" borderId="8" xfId="37" applyFont="1" applyFill="1" applyBorder="1" applyAlignment="1">
      <alignment horizontal="center"/>
    </xf>
    <xf numFmtId="0" fontId="112" fillId="6" borderId="18" xfId="10" applyFont="1" applyFill="1" applyBorder="1" applyAlignment="1">
      <alignment horizontal="center"/>
    </xf>
    <xf numFmtId="0" fontId="112" fillId="6" borderId="18" xfId="10" applyFont="1" applyFill="1" applyBorder="1" applyAlignment="1">
      <alignment horizontal="left"/>
    </xf>
    <xf numFmtId="0" fontId="116" fillId="6" borderId="0" xfId="10" applyFont="1" applyFill="1"/>
    <xf numFmtId="43" fontId="116" fillId="6" borderId="0" xfId="55" applyFont="1" applyFill="1"/>
    <xf numFmtId="43" fontId="80" fillId="6" borderId="0" xfId="55" applyFont="1" applyFill="1"/>
    <xf numFmtId="43" fontId="80" fillId="0" borderId="0" xfId="55" applyFont="1"/>
    <xf numFmtId="43" fontId="78" fillId="0" borderId="0" xfId="55" applyFont="1"/>
    <xf numFmtId="43" fontId="71" fillId="0" borderId="0" xfId="55" applyFont="1" applyAlignment="1">
      <alignment vertical="center"/>
    </xf>
    <xf numFmtId="43" fontId="71" fillId="0" borderId="0" xfId="55" applyFont="1"/>
    <xf numFmtId="43" fontId="172" fillId="0" borderId="0" xfId="55" applyFont="1"/>
    <xf numFmtId="0" fontId="85" fillId="0" borderId="0" xfId="0" applyFont="1"/>
    <xf numFmtId="0" fontId="173" fillId="0" borderId="3" xfId="0" applyFont="1" applyBorder="1" applyAlignment="1">
      <alignment horizontal="center" vertical="center"/>
    </xf>
    <xf numFmtId="43" fontId="173" fillId="0" borderId="26" xfId="185" applyNumberFormat="1" applyFont="1" applyFill="1" applyBorder="1" applyAlignment="1">
      <alignment horizontal="center" vertical="center" wrapText="1"/>
    </xf>
    <xf numFmtId="43" fontId="173" fillId="0" borderId="20" xfId="185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102" fillId="4" borderId="6" xfId="0" applyFont="1" applyFill="1" applyBorder="1" applyAlignment="1">
      <alignment horizontal="center" vertical="center"/>
    </xf>
    <xf numFmtId="0" fontId="124" fillId="4" borderId="6" xfId="0" applyFont="1" applyFill="1" applyBorder="1" applyAlignment="1">
      <alignment horizontal="center" vertical="center"/>
    </xf>
    <xf numFmtId="165" fontId="102" fillId="4" borderId="6" xfId="185" applyFont="1" applyFill="1" applyBorder="1" applyAlignment="1">
      <alignment horizontal="center" vertical="center"/>
    </xf>
    <xf numFmtId="0" fontId="102" fillId="0" borderId="13" xfId="0" applyFont="1" applyBorder="1" applyAlignment="1">
      <alignment horizontal="center" vertical="center"/>
    </xf>
    <xf numFmtId="0" fontId="124" fillId="0" borderId="13" xfId="0" applyFont="1" applyBorder="1" applyAlignment="1">
      <alignment horizontal="left" vertical="center"/>
    </xf>
    <xf numFmtId="165" fontId="102" fillId="0" borderId="13" xfId="185" applyFont="1" applyFill="1" applyBorder="1" applyAlignment="1">
      <alignment horizontal="center" vertical="center"/>
    </xf>
    <xf numFmtId="0" fontId="136" fillId="0" borderId="3" xfId="0" applyFont="1" applyBorder="1" applyAlignment="1">
      <alignment horizontal="left" vertical="center"/>
    </xf>
    <xf numFmtId="165" fontId="173" fillId="0" borderId="3" xfId="185" applyFont="1" applyFill="1" applyBorder="1" applyAlignment="1">
      <alignment horizontal="left" vertical="center"/>
    </xf>
    <xf numFmtId="43" fontId="173" fillId="0" borderId="3" xfId="0" applyNumberFormat="1" applyFont="1" applyBorder="1" applyAlignment="1">
      <alignment horizontal="left" vertical="center"/>
    </xf>
    <xf numFmtId="0" fontId="174" fillId="0" borderId="3" xfId="0" applyFont="1" applyBorder="1" applyAlignment="1">
      <alignment horizontal="center" vertical="center"/>
    </xf>
    <xf numFmtId="49" fontId="175" fillId="0" borderId="3" xfId="0" applyNumberFormat="1" applyFont="1" applyBorder="1" applyAlignment="1">
      <alignment horizontal="left" vertical="center" wrapText="1"/>
    </xf>
    <xf numFmtId="165" fontId="174" fillId="0" borderId="3" xfId="185" applyFont="1" applyFill="1" applyBorder="1" applyAlignment="1">
      <alignment horizontal="center" vertical="center"/>
    </xf>
    <xf numFmtId="0" fontId="176" fillId="0" borderId="0" xfId="0" applyFont="1" applyAlignment="1">
      <alignment vertical="center"/>
    </xf>
    <xf numFmtId="0" fontId="114" fillId="0" borderId="3" xfId="0" applyFont="1" applyBorder="1" applyAlignment="1">
      <alignment horizontal="center" vertical="center"/>
    </xf>
    <xf numFmtId="165" fontId="114" fillId="0" borderId="3" xfId="185" applyFont="1" applyFill="1" applyBorder="1" applyAlignment="1">
      <alignment horizontal="center" vertical="center"/>
    </xf>
    <xf numFmtId="43" fontId="114" fillId="0" borderId="3" xfId="185" applyNumberFormat="1" applyFont="1" applyFill="1" applyBorder="1" applyAlignment="1">
      <alignment vertical="center" shrinkToFit="1"/>
    </xf>
    <xf numFmtId="0" fontId="76" fillId="0" borderId="0" xfId="0" applyFont="1" applyAlignment="1">
      <alignment vertical="center"/>
    </xf>
    <xf numFmtId="0" fontId="132" fillId="6" borderId="0" xfId="0" applyFont="1" applyFill="1" applyAlignment="1">
      <alignment horizontal="center" vertical="top"/>
    </xf>
    <xf numFmtId="0" fontId="107" fillId="0" borderId="0" xfId="183" applyFont="1" applyAlignment="1">
      <alignment horizontal="left" vertical="center" wrapText="1"/>
    </xf>
    <xf numFmtId="165" fontId="177" fillId="0" borderId="0" xfId="185" applyFont="1" applyFill="1" applyBorder="1" applyAlignment="1">
      <alignment horizontal="center" vertical="center" shrinkToFit="1"/>
    </xf>
    <xf numFmtId="43" fontId="177" fillId="0" borderId="0" xfId="185" applyNumberFormat="1" applyFont="1" applyFill="1" applyBorder="1" applyAlignment="1">
      <alignment horizontal="center" vertical="center" shrinkToFit="1"/>
    </xf>
    <xf numFmtId="43" fontId="177" fillId="0" borderId="0" xfId="185" applyNumberFormat="1" applyFont="1" applyFill="1" applyBorder="1" applyAlignment="1">
      <alignment horizontal="center" vertical="top" shrinkToFit="1"/>
    </xf>
    <xf numFmtId="0" fontId="113" fillId="0" borderId="0" xfId="0" applyFont="1" applyAlignment="1">
      <alignment vertical="center"/>
    </xf>
    <xf numFmtId="0" fontId="178" fillId="0" borderId="0" xfId="0" applyFont="1" applyAlignment="1">
      <alignment vertical="top"/>
    </xf>
    <xf numFmtId="0" fontId="132" fillId="6" borderId="0" xfId="0" applyFont="1" applyFill="1" applyAlignment="1">
      <alignment horizontal="center" vertical="center"/>
    </xf>
    <xf numFmtId="165" fontId="177" fillId="6" borderId="0" xfId="185" applyFont="1" applyFill="1" applyBorder="1" applyAlignment="1">
      <alignment horizontal="center" vertical="center" shrinkToFit="1"/>
    </xf>
    <xf numFmtId="43" fontId="177" fillId="6" borderId="0" xfId="185" applyNumberFormat="1" applyFont="1" applyFill="1" applyBorder="1" applyAlignment="1">
      <alignment horizontal="center" vertical="center" shrinkToFit="1"/>
    </xf>
    <xf numFmtId="43" fontId="177" fillId="6" borderId="0" xfId="185" applyNumberFormat="1" applyFont="1" applyFill="1" applyBorder="1" applyAlignment="1">
      <alignment horizontal="center" vertical="top" shrinkToFit="1"/>
    </xf>
    <xf numFmtId="0" fontId="178" fillId="6" borderId="0" xfId="0" applyFont="1" applyFill="1" applyAlignment="1">
      <alignment vertical="top"/>
    </xf>
    <xf numFmtId="0" fontId="107" fillId="6" borderId="0" xfId="183" applyFont="1" applyFill="1" applyAlignment="1">
      <alignment horizontal="left" vertical="center" wrapText="1"/>
    </xf>
    <xf numFmtId="0" fontId="178" fillId="0" borderId="0" xfId="0" applyFont="1" applyAlignment="1">
      <alignment vertical="center"/>
    </xf>
    <xf numFmtId="165" fontId="177" fillId="0" borderId="0" xfId="185" applyFont="1" applyFill="1" applyBorder="1" applyAlignment="1">
      <alignment vertical="center"/>
    </xf>
    <xf numFmtId="43" fontId="177" fillId="0" borderId="0" xfId="185" applyNumberFormat="1" applyFont="1" applyFill="1" applyBorder="1" applyAlignment="1">
      <alignment horizontal="center" shrinkToFit="1"/>
    </xf>
    <xf numFmtId="43" fontId="112" fillId="0" borderId="0" xfId="185" applyNumberFormat="1" applyFont="1" applyFill="1" applyBorder="1" applyAlignment="1">
      <alignment horizontal="center" shrinkToFit="1"/>
    </xf>
    <xf numFmtId="0" fontId="179" fillId="0" borderId="0" xfId="0" applyFont="1" applyAlignment="1">
      <alignment horizontal="center" vertical="center"/>
    </xf>
    <xf numFmtId="165" fontId="180" fillId="0" borderId="0" xfId="185" applyFont="1" applyFill="1" applyBorder="1" applyAlignment="1">
      <alignment vertical="center"/>
    </xf>
    <xf numFmtId="165" fontId="180" fillId="0" borderId="0" xfId="185" applyFont="1" applyFill="1" applyBorder="1"/>
    <xf numFmtId="0" fontId="181" fillId="0" borderId="0" xfId="0" applyFont="1" applyAlignment="1">
      <alignment horizontal="center" vertical="top"/>
    </xf>
    <xf numFmtId="165" fontId="177" fillId="0" borderId="0" xfId="185" applyFont="1" applyFill="1" applyBorder="1" applyAlignment="1">
      <alignment vertical="top"/>
    </xf>
    <xf numFmtId="0" fontId="181" fillId="0" borderId="0" xfId="0" applyFont="1" applyAlignment="1">
      <alignment vertical="center" wrapText="1"/>
    </xf>
    <xf numFmtId="0" fontId="181" fillId="0" borderId="0" xfId="0" applyFont="1" applyAlignment="1">
      <alignment vertical="center"/>
    </xf>
    <xf numFmtId="0" fontId="178" fillId="0" borderId="0" xfId="0" applyFont="1"/>
    <xf numFmtId="0" fontId="181" fillId="0" borderId="0" xfId="0" applyFont="1" applyAlignment="1">
      <alignment horizontal="center" vertical="center"/>
    </xf>
    <xf numFmtId="165" fontId="177" fillId="0" borderId="0" xfId="185" applyFont="1" applyFill="1" applyBorder="1"/>
    <xf numFmtId="165" fontId="178" fillId="0" borderId="0" xfId="185" applyFont="1" applyFill="1"/>
    <xf numFmtId="165" fontId="179" fillId="0" borderId="0" xfId="185" applyFont="1" applyFill="1" applyBorder="1" applyAlignment="1">
      <alignment horizontal="center" vertical="center"/>
    </xf>
    <xf numFmtId="165" fontId="113" fillId="0" borderId="0" xfId="185" applyFont="1" applyFill="1" applyBorder="1" applyAlignment="1">
      <alignment vertical="center"/>
    </xf>
    <xf numFmtId="0" fontId="132" fillId="0" borderId="0" xfId="0" quotePrefix="1" applyFont="1" applyAlignment="1">
      <alignment horizontal="center" vertical="center"/>
    </xf>
    <xf numFmtId="165" fontId="179" fillId="0" borderId="0" xfId="185" applyFont="1" applyFill="1" applyBorder="1" applyAlignment="1">
      <alignment vertical="center"/>
    </xf>
    <xf numFmtId="165" fontId="111" fillId="0" borderId="0" xfId="185" applyFont="1" applyFill="1" applyBorder="1" applyAlignment="1">
      <alignment vertical="center"/>
    </xf>
    <xf numFmtId="165" fontId="111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0" fontId="132" fillId="0" borderId="0" xfId="0" applyFont="1" applyAlignment="1">
      <alignment horizontal="center" vertical="center"/>
    </xf>
    <xf numFmtId="0" fontId="132" fillId="0" borderId="0" xfId="0" applyFont="1" applyAlignment="1">
      <alignment vertical="center" wrapText="1"/>
    </xf>
    <xf numFmtId="0" fontId="132" fillId="0" borderId="0" xfId="0" applyFont="1" applyAlignment="1">
      <alignment vertical="center"/>
    </xf>
    <xf numFmtId="165" fontId="113" fillId="0" borderId="0" xfId="185" applyFont="1" applyFill="1" applyBorder="1"/>
    <xf numFmtId="0" fontId="145" fillId="0" borderId="0" xfId="0" applyFont="1" applyAlignment="1">
      <alignment vertical="center"/>
    </xf>
    <xf numFmtId="0" fontId="182" fillId="0" borderId="0" xfId="0" applyFont="1" applyAlignment="1">
      <alignment horizontal="center"/>
    </xf>
    <xf numFmtId="165" fontId="182" fillId="0" borderId="0" xfId="185" applyFont="1" applyFill="1"/>
    <xf numFmtId="165" fontId="177" fillId="0" borderId="7" xfId="185" applyFont="1" applyFill="1" applyBorder="1" applyAlignment="1">
      <alignment vertical="center"/>
    </xf>
    <xf numFmtId="165" fontId="177" fillId="0" borderId="21" xfId="185" applyFont="1" applyFill="1" applyBorder="1" applyAlignment="1">
      <alignment vertical="center"/>
    </xf>
    <xf numFmtId="165" fontId="177" fillId="0" borderId="0" xfId="185" applyFont="1" applyFill="1"/>
    <xf numFmtId="0" fontId="183" fillId="0" borderId="0" xfId="0" applyFont="1"/>
    <xf numFmtId="0" fontId="185" fillId="0" borderId="0" xfId="0" applyFont="1"/>
    <xf numFmtId="0" fontId="152" fillId="0" borderId="0" xfId="0" applyFont="1" applyAlignment="1">
      <alignment vertical="center"/>
    </xf>
    <xf numFmtId="0" fontId="185" fillId="0" borderId="0" xfId="0" applyFont="1" applyAlignment="1">
      <alignment horizontal="center" vertical="center"/>
    </xf>
    <xf numFmtId="165" fontId="186" fillId="0" borderId="3" xfId="185" applyFont="1" applyFill="1" applyBorder="1" applyAlignment="1">
      <alignment horizontal="center" vertical="center"/>
    </xf>
    <xf numFmtId="165" fontId="186" fillId="0" borderId="26" xfId="185" applyFont="1" applyFill="1" applyBorder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0" fontId="186" fillId="7" borderId="6" xfId="0" applyFont="1" applyFill="1" applyBorder="1" applyAlignment="1">
      <alignment horizontal="center" vertical="center"/>
    </xf>
    <xf numFmtId="165" fontId="186" fillId="7" borderId="6" xfId="185" applyFont="1" applyFill="1" applyBorder="1" applyAlignment="1">
      <alignment horizontal="center" vertical="center"/>
    </xf>
    <xf numFmtId="0" fontId="186" fillId="5" borderId="13" xfId="0" applyFont="1" applyFill="1" applyBorder="1" applyAlignment="1">
      <alignment horizontal="center" vertical="center"/>
    </xf>
    <xf numFmtId="165" fontId="187" fillId="5" borderId="13" xfId="185" applyFont="1" applyFill="1" applyBorder="1" applyAlignment="1">
      <alignment horizontal="left" vertical="center"/>
    </xf>
    <xf numFmtId="165" fontId="187" fillId="5" borderId="17" xfId="185" applyFont="1" applyFill="1" applyBorder="1" applyAlignment="1">
      <alignment horizontal="left" vertical="center"/>
    </xf>
    <xf numFmtId="0" fontId="186" fillId="5" borderId="13" xfId="0" applyFont="1" applyFill="1" applyBorder="1" applyAlignment="1">
      <alignment horizontal="center" vertical="center" shrinkToFit="1"/>
    </xf>
    <xf numFmtId="0" fontId="157" fillId="0" borderId="0" xfId="0" applyFont="1" applyAlignment="1">
      <alignment vertical="center"/>
    </xf>
    <xf numFmtId="0" fontId="152" fillId="0" borderId="22" xfId="0" applyFont="1" applyBorder="1" applyAlignment="1">
      <alignment horizontal="center" vertical="center"/>
    </xf>
    <xf numFmtId="168" fontId="152" fillId="0" borderId="22" xfId="0" applyNumberFormat="1" applyFont="1" applyBorder="1" applyAlignment="1">
      <alignment horizontal="center" vertical="center"/>
    </xf>
    <xf numFmtId="0" fontId="152" fillId="0" borderId="11" xfId="0" applyFont="1" applyBorder="1" applyAlignment="1">
      <alignment horizontal="center" vertical="center"/>
    </xf>
    <xf numFmtId="165" fontId="152" fillId="0" borderId="11" xfId="185" applyFont="1" applyFill="1" applyBorder="1" applyAlignment="1">
      <alignment horizontal="center" vertical="center"/>
    </xf>
    <xf numFmtId="165" fontId="152" fillId="0" borderId="11" xfId="185" applyFont="1" applyFill="1" applyBorder="1" applyAlignment="1">
      <alignment horizontal="center" vertical="center" shrinkToFit="1"/>
    </xf>
    <xf numFmtId="168" fontId="152" fillId="0" borderId="11" xfId="0" applyNumberFormat="1" applyFont="1" applyBorder="1" applyAlignment="1">
      <alignment horizontal="center" vertical="center"/>
    </xf>
    <xf numFmtId="0" fontId="152" fillId="0" borderId="11" xfId="0" applyFont="1" applyBorder="1" applyAlignment="1">
      <alignment vertical="center" wrapText="1"/>
    </xf>
    <xf numFmtId="0" fontId="157" fillId="0" borderId="0" xfId="0" applyFont="1"/>
    <xf numFmtId="0" fontId="152" fillId="0" borderId="18" xfId="0" applyFont="1" applyBorder="1" applyAlignment="1">
      <alignment horizontal="center" vertical="center"/>
    </xf>
    <xf numFmtId="165" fontId="152" fillId="0" borderId="18" xfId="185" applyFont="1" applyFill="1" applyBorder="1" applyAlignment="1">
      <alignment horizontal="center" vertical="center"/>
    </xf>
    <xf numFmtId="165" fontId="152" fillId="0" borderId="18" xfId="185" applyFont="1" applyFill="1" applyBorder="1" applyAlignment="1">
      <alignment horizontal="center" vertical="center" shrinkToFit="1"/>
    </xf>
    <xf numFmtId="168" fontId="152" fillId="0" borderId="18" xfId="0" applyNumberFormat="1" applyFont="1" applyBorder="1" applyAlignment="1">
      <alignment horizontal="center" vertical="center"/>
    </xf>
    <xf numFmtId="49" fontId="152" fillId="0" borderId="18" xfId="0" applyNumberFormat="1" applyFont="1" applyBorder="1" applyAlignment="1">
      <alignment horizontal="left" vertical="center" wrapText="1"/>
    </xf>
    <xf numFmtId="0" fontId="185" fillId="0" borderId="0" xfId="0" applyFont="1" applyAlignment="1">
      <alignment vertical="center"/>
    </xf>
    <xf numFmtId="0" fontId="186" fillId="5" borderId="3" xfId="0" applyFont="1" applyFill="1" applyBorder="1" applyAlignment="1">
      <alignment horizontal="center" vertical="center"/>
    </xf>
    <xf numFmtId="49" fontId="186" fillId="5" borderId="3" xfId="0" applyNumberFormat="1" applyFont="1" applyFill="1" applyBorder="1" applyAlignment="1">
      <alignment horizontal="center" vertical="center" wrapText="1"/>
    </xf>
    <xf numFmtId="165" fontId="186" fillId="5" borderId="3" xfId="185" applyFont="1" applyFill="1" applyBorder="1" applyAlignment="1">
      <alignment horizontal="center" vertical="center"/>
    </xf>
    <xf numFmtId="168" fontId="186" fillId="5" borderId="3" xfId="0" applyNumberFormat="1" applyFont="1" applyFill="1" applyBorder="1" applyAlignment="1">
      <alignment horizontal="center" vertical="center"/>
    </xf>
    <xf numFmtId="165" fontId="152" fillId="0" borderId="22" xfId="185" applyFont="1" applyFill="1" applyBorder="1" applyAlignment="1">
      <alignment vertical="center"/>
    </xf>
    <xf numFmtId="0" fontId="152" fillId="0" borderId="11" xfId="0" applyFont="1" applyBorder="1" applyAlignment="1">
      <alignment vertical="center"/>
    </xf>
    <xf numFmtId="165" fontId="152" fillId="0" borderId="11" xfId="185" applyFont="1" applyFill="1" applyBorder="1" applyAlignment="1">
      <alignment vertical="center"/>
    </xf>
    <xf numFmtId="0" fontId="152" fillId="0" borderId="18" xfId="0" applyFont="1" applyBorder="1" applyAlignment="1">
      <alignment vertical="center"/>
    </xf>
    <xf numFmtId="165" fontId="152" fillId="0" borderId="18" xfId="185" applyFont="1" applyFill="1" applyBorder="1" applyAlignment="1">
      <alignment vertical="center"/>
    </xf>
    <xf numFmtId="43" fontId="152" fillId="0" borderId="11" xfId="0" applyNumberFormat="1" applyFont="1" applyBorder="1" applyAlignment="1">
      <alignment horizontal="center" vertical="center"/>
    </xf>
    <xf numFmtId="165" fontId="152" fillId="0" borderId="11" xfId="185" applyFont="1" applyBorder="1" applyAlignment="1">
      <alignment vertical="center"/>
    </xf>
    <xf numFmtId="0" fontId="186" fillId="0" borderId="0" xfId="0" applyFont="1" applyAlignment="1">
      <alignment vertical="center"/>
    </xf>
    <xf numFmtId="165" fontId="186" fillId="5" borderId="3" xfId="185" applyFont="1" applyFill="1" applyBorder="1" applyAlignment="1">
      <alignment vertical="center"/>
    </xf>
    <xf numFmtId="0" fontId="152" fillId="0" borderId="22" xfId="0" applyFont="1" applyBorder="1" applyAlignment="1">
      <alignment vertical="center" wrapText="1"/>
    </xf>
    <xf numFmtId="0" fontId="152" fillId="0" borderId="18" xfId="0" applyFont="1" applyBorder="1" applyAlignment="1">
      <alignment vertical="center" wrapText="1"/>
    </xf>
    <xf numFmtId="0" fontId="152" fillId="0" borderId="14" xfId="0" applyFont="1" applyBorder="1" applyAlignment="1">
      <alignment horizontal="center" vertical="center"/>
    </xf>
    <xf numFmtId="0" fontId="152" fillId="0" borderId="14" xfId="0" applyFont="1" applyBorder="1" applyAlignment="1">
      <alignment vertical="center" wrapText="1"/>
    </xf>
    <xf numFmtId="165" fontId="152" fillId="0" borderId="14" xfId="185" applyFont="1" applyFill="1" applyBorder="1" applyAlignment="1">
      <alignment vertical="center"/>
    </xf>
    <xf numFmtId="165" fontId="152" fillId="0" borderId="0" xfId="185" applyFont="1" applyFill="1" applyBorder="1" applyAlignment="1">
      <alignment vertical="center"/>
    </xf>
    <xf numFmtId="165" fontId="152" fillId="0" borderId="0" xfId="185" applyFont="1" applyFill="1" applyAlignment="1">
      <alignment vertical="center"/>
    </xf>
    <xf numFmtId="165" fontId="152" fillId="0" borderId="0" xfId="185" applyFont="1" applyFill="1"/>
    <xf numFmtId="0" fontId="152" fillId="0" borderId="0" xfId="0" applyFont="1" applyAlignment="1">
      <alignment horizontal="center"/>
    </xf>
    <xf numFmtId="165" fontId="152" fillId="0" borderId="0" xfId="185" applyFont="1" applyFill="1" applyBorder="1"/>
    <xf numFmtId="0" fontId="147" fillId="0" borderId="0" xfId="0" applyFont="1" applyAlignment="1">
      <alignment horizontal="center" vertical="center"/>
    </xf>
    <xf numFmtId="0" fontId="147" fillId="0" borderId="0" xfId="0" applyFont="1" applyAlignment="1">
      <alignment vertical="center"/>
    </xf>
    <xf numFmtId="165" fontId="147" fillId="0" borderId="0" xfId="185" applyFont="1" applyFill="1" applyBorder="1" applyAlignment="1">
      <alignment vertical="center"/>
    </xf>
    <xf numFmtId="0" fontId="147" fillId="0" borderId="0" xfId="0" applyFont="1" applyAlignment="1">
      <alignment horizontal="center"/>
    </xf>
    <xf numFmtId="165" fontId="147" fillId="0" borderId="7" xfId="185" applyFont="1" applyFill="1" applyBorder="1" applyAlignment="1">
      <alignment vertical="center"/>
    </xf>
    <xf numFmtId="165" fontId="147" fillId="0" borderId="21" xfId="185" applyFont="1" applyFill="1" applyBorder="1" applyAlignment="1">
      <alignment vertical="center"/>
    </xf>
    <xf numFmtId="165" fontId="147" fillId="0" borderId="0" xfId="185" applyFont="1" applyFill="1"/>
    <xf numFmtId="0" fontId="141" fillId="0" borderId="0" xfId="10" applyFont="1" applyAlignment="1">
      <alignment vertical="center"/>
    </xf>
    <xf numFmtId="2" fontId="125" fillId="24" borderId="3" xfId="55" applyNumberFormat="1" applyFont="1" applyFill="1" applyBorder="1" applyAlignment="1">
      <alignment horizontal="center" vertical="center"/>
    </xf>
    <xf numFmtId="2" fontId="125" fillId="7" borderId="3" xfId="55" applyNumberFormat="1" applyFont="1" applyFill="1" applyBorder="1" applyAlignment="1">
      <alignment horizontal="center" vertical="center" wrapText="1"/>
    </xf>
    <xf numFmtId="2" fontId="125" fillId="7" borderId="3" xfId="55" applyNumberFormat="1" applyFont="1" applyFill="1" applyBorder="1" applyAlignment="1">
      <alignment horizontal="center" vertical="center"/>
    </xf>
    <xf numFmtId="2" fontId="125" fillId="0" borderId="3" xfId="55" applyNumberFormat="1" applyFont="1" applyFill="1" applyBorder="1" applyAlignment="1">
      <alignment horizontal="center" vertical="center"/>
    </xf>
    <xf numFmtId="2" fontId="140" fillId="0" borderId="3" xfId="55" applyNumberFormat="1" applyFont="1" applyFill="1" applyBorder="1" applyAlignment="1">
      <alignment horizontal="center" vertical="center"/>
    </xf>
    <xf numFmtId="0" fontId="189" fillId="28" borderId="41" xfId="25" applyFont="1" applyFill="1" applyBorder="1" applyAlignment="1">
      <alignment horizontal="center" vertical="center" wrapText="1" readingOrder="1"/>
    </xf>
    <xf numFmtId="0" fontId="189" fillId="29" borderId="41" xfId="25" applyFont="1" applyFill="1" applyBorder="1" applyAlignment="1">
      <alignment horizontal="center" vertical="center" wrapText="1" readingOrder="1"/>
    </xf>
    <xf numFmtId="0" fontId="189" fillId="5" borderId="41" xfId="25" applyFont="1" applyFill="1" applyBorder="1" applyAlignment="1">
      <alignment horizontal="center" vertical="center" wrapText="1" readingOrder="1"/>
    </xf>
    <xf numFmtId="49" fontId="190" fillId="0" borderId="41" xfId="55" applyNumberFormat="1" applyFont="1" applyFill="1" applyBorder="1" applyAlignment="1">
      <alignment horizontal="center" vertical="center" wrapText="1" readingOrder="1"/>
    </xf>
    <xf numFmtId="169" fontId="104" fillId="0" borderId="41" xfId="55" applyNumberFormat="1" applyFont="1" applyFill="1" applyBorder="1" applyAlignment="1">
      <alignment vertical="center" wrapText="1"/>
    </xf>
    <xf numFmtId="170" fontId="182" fillId="0" borderId="41" xfId="15" applyNumberFormat="1" applyFont="1" applyBorder="1" applyAlignment="1">
      <alignment horizontal="right" vertical="center" wrapText="1"/>
    </xf>
    <xf numFmtId="169" fontId="104" fillId="0" borderId="41" xfId="55" applyNumberFormat="1" applyFont="1" applyFill="1" applyBorder="1" applyAlignment="1">
      <alignment horizontal="right" vertical="center" wrapText="1"/>
    </xf>
    <xf numFmtId="2" fontId="104" fillId="0" borderId="41" xfId="55" applyNumberFormat="1" applyFont="1" applyFill="1" applyBorder="1" applyAlignment="1">
      <alignment horizontal="center" vertical="center" wrapText="1"/>
    </xf>
    <xf numFmtId="169" fontId="104" fillId="0" borderId="41" xfId="55" applyNumberFormat="1" applyFont="1" applyFill="1" applyBorder="1" applyAlignment="1">
      <alignment horizontal="center" vertical="center" wrapText="1"/>
    </xf>
    <xf numFmtId="43" fontId="104" fillId="0" borderId="41" xfId="55" applyFont="1" applyFill="1" applyBorder="1" applyAlignment="1">
      <alignment vertical="center" wrapText="1"/>
    </xf>
    <xf numFmtId="49" fontId="158" fillId="7" borderId="41" xfId="55" applyNumberFormat="1" applyFont="1" applyFill="1" applyBorder="1" applyAlignment="1">
      <alignment horizontal="center" vertical="center" wrapText="1" readingOrder="1"/>
    </xf>
    <xf numFmtId="169" fontId="158" fillId="7" borderId="41" xfId="55" applyNumberFormat="1" applyFont="1" applyFill="1" applyBorder="1" applyAlignment="1">
      <alignment vertical="center" wrapText="1"/>
    </xf>
    <xf numFmtId="170" fontId="158" fillId="7" borderId="41" xfId="15" applyNumberFormat="1" applyFont="1" applyFill="1" applyBorder="1" applyAlignment="1">
      <alignment horizontal="right" vertical="center" wrapText="1"/>
    </xf>
    <xf numFmtId="169" fontId="158" fillId="7" borderId="41" xfId="55" applyNumberFormat="1" applyFont="1" applyFill="1" applyBorder="1" applyAlignment="1">
      <alignment horizontal="right" vertical="center" wrapText="1"/>
    </xf>
    <xf numFmtId="2" fontId="104" fillId="7" borderId="41" xfId="55" applyNumberFormat="1" applyFont="1" applyFill="1" applyBorder="1" applyAlignment="1">
      <alignment horizontal="center" vertical="center" wrapText="1"/>
    </xf>
    <xf numFmtId="43" fontId="104" fillId="7" borderId="41" xfId="55" applyFont="1" applyFill="1" applyBorder="1" applyAlignment="1">
      <alignment vertical="center" wrapText="1"/>
    </xf>
    <xf numFmtId="0" fontId="191" fillId="0" borderId="0" xfId="0" applyFont="1"/>
    <xf numFmtId="0" fontId="192" fillId="0" borderId="0" xfId="0" applyFont="1"/>
    <xf numFmtId="169" fontId="192" fillId="0" borderId="0" xfId="0" applyNumberFormat="1" applyFont="1"/>
    <xf numFmtId="0" fontId="15" fillId="0" borderId="0" xfId="0" applyFont="1"/>
    <xf numFmtId="0" fontId="193" fillId="0" borderId="0" xfId="15" applyFont="1" applyAlignment="1">
      <alignment horizontal="left" vertical="center" wrapText="1"/>
    </xf>
    <xf numFmtId="0" fontId="193" fillId="0" borderId="0" xfId="15" applyFont="1" applyAlignment="1">
      <alignment vertical="center" wrapText="1"/>
    </xf>
    <xf numFmtId="43" fontId="191" fillId="0" borderId="0" xfId="0" applyNumberFormat="1" applyFont="1"/>
    <xf numFmtId="2" fontId="191" fillId="0" borderId="0" xfId="0" applyNumberFormat="1" applyFont="1"/>
    <xf numFmtId="169" fontId="191" fillId="0" borderId="0" xfId="0" applyNumberFormat="1" applyFont="1"/>
    <xf numFmtId="2" fontId="192" fillId="0" borderId="0" xfId="0" applyNumberFormat="1" applyFont="1"/>
    <xf numFmtId="43" fontId="192" fillId="0" borderId="0" xfId="0" applyNumberFormat="1" applyFont="1"/>
    <xf numFmtId="43" fontId="140" fillId="0" borderId="3" xfId="55" applyFont="1" applyFill="1" applyBorder="1" applyAlignment="1">
      <alignment horizontal="center" vertical="center" readingOrder="1"/>
    </xf>
    <xf numFmtId="0" fontId="140" fillId="0" borderId="3" xfId="110" applyFont="1" applyBorder="1" applyAlignment="1">
      <alignment horizontal="center" vertical="center" wrapText="1"/>
    </xf>
    <xf numFmtId="0" fontId="195" fillId="0" borderId="0" xfId="10" applyFont="1" applyAlignment="1">
      <alignment vertical="center"/>
    </xf>
    <xf numFmtId="43" fontId="163" fillId="0" borderId="0" xfId="55" applyFont="1" applyAlignment="1">
      <alignment vertical="center"/>
    </xf>
    <xf numFmtId="43" fontId="163" fillId="0" borderId="0" xfId="37" applyFont="1" applyAlignment="1">
      <alignment vertical="center"/>
    </xf>
    <xf numFmtId="0" fontId="163" fillId="0" borderId="0" xfId="10" applyFont="1" applyAlignment="1">
      <alignment vertical="center"/>
    </xf>
    <xf numFmtId="43" fontId="165" fillId="0" borderId="0" xfId="55" applyFont="1" applyAlignment="1">
      <alignment vertical="center"/>
    </xf>
    <xf numFmtId="43" fontId="111" fillId="6" borderId="11" xfId="10" applyNumberFormat="1" applyFont="1" applyFill="1" applyBorder="1" applyAlignment="1">
      <alignment horizontal="center"/>
    </xf>
    <xf numFmtId="43" fontId="111" fillId="6" borderId="18" xfId="10" applyNumberFormat="1" applyFont="1" applyFill="1" applyBorder="1" applyAlignment="1">
      <alignment horizontal="center"/>
    </xf>
    <xf numFmtId="2" fontId="127" fillId="5" borderId="3" xfId="3" applyNumberFormat="1" applyFont="1" applyFill="1" applyBorder="1" applyAlignment="1">
      <alignment horizontal="center" vertical="center"/>
    </xf>
    <xf numFmtId="2" fontId="127" fillId="0" borderId="3" xfId="3" applyNumberFormat="1" applyFont="1" applyBorder="1" applyAlignment="1">
      <alignment horizontal="center" vertical="center"/>
    </xf>
    <xf numFmtId="2" fontId="127" fillId="0" borderId="3" xfId="3" applyNumberFormat="1" applyFont="1" applyFill="1" applyBorder="1" applyAlignment="1">
      <alignment horizontal="center" vertical="center"/>
    </xf>
    <xf numFmtId="2" fontId="127" fillId="4" borderId="3" xfId="3" applyNumberFormat="1" applyFont="1" applyFill="1" applyBorder="1" applyAlignment="1">
      <alignment horizontal="center" vertical="center"/>
    </xf>
    <xf numFmtId="2" fontId="127" fillId="8" borderId="3" xfId="3" applyNumberFormat="1" applyFont="1" applyFill="1" applyBorder="1" applyAlignment="1">
      <alignment horizontal="center" vertical="center"/>
    </xf>
    <xf numFmtId="2" fontId="160" fillId="0" borderId="3" xfId="3" applyNumberFormat="1" applyFont="1" applyFill="1" applyBorder="1" applyAlignment="1">
      <alignment horizontal="center" vertical="center"/>
    </xf>
    <xf numFmtId="2" fontId="127" fillId="25" borderId="3" xfId="3" applyNumberFormat="1" applyFont="1" applyFill="1" applyBorder="1" applyAlignment="1">
      <alignment horizontal="center" vertical="center"/>
    </xf>
    <xf numFmtId="0" fontId="165" fillId="6" borderId="0" xfId="0" applyFont="1" applyFill="1"/>
    <xf numFmtId="0" fontId="196" fillId="6" borderId="0" xfId="0" applyFont="1" applyFill="1"/>
    <xf numFmtId="2" fontId="148" fillId="5" borderId="20" xfId="185" applyNumberFormat="1" applyFont="1" applyFill="1" applyBorder="1" applyAlignment="1" applyProtection="1">
      <alignment horizontal="center" shrinkToFit="1"/>
    </xf>
    <xf numFmtId="0" fontId="197" fillId="6" borderId="0" xfId="0" applyFont="1" applyFill="1"/>
    <xf numFmtId="0" fontId="150" fillId="6" borderId="10" xfId="0" applyFont="1" applyFill="1" applyBorder="1" applyAlignment="1">
      <alignment horizontal="center"/>
    </xf>
    <xf numFmtId="165" fontId="150" fillId="0" borderId="10" xfId="185" applyFont="1" applyBorder="1" applyAlignment="1">
      <alignment wrapText="1"/>
    </xf>
    <xf numFmtId="165" fontId="150" fillId="0" borderId="37" xfId="185" applyFont="1" applyBorder="1" applyAlignment="1">
      <alignment horizontal="center" shrinkToFit="1"/>
    </xf>
    <xf numFmtId="2" fontId="150" fillId="6" borderId="10" xfId="185" applyNumberFormat="1" applyFont="1" applyFill="1" applyBorder="1" applyAlignment="1" applyProtection="1">
      <alignment horizontal="center" shrinkToFit="1"/>
    </xf>
    <xf numFmtId="165" fontId="150" fillId="6" borderId="10" xfId="185" applyFont="1" applyFill="1" applyBorder="1" applyAlignment="1" applyProtection="1">
      <alignment horizontal="center" shrinkToFit="1"/>
    </xf>
    <xf numFmtId="165" fontId="150" fillId="6" borderId="36" xfId="185" applyFont="1" applyFill="1" applyBorder="1" applyAlignment="1" applyProtection="1">
      <alignment horizontal="center" shrinkToFit="1"/>
    </xf>
    <xf numFmtId="165" fontId="150" fillId="6" borderId="10" xfId="185" applyFont="1" applyFill="1" applyBorder="1" applyAlignment="1"/>
    <xf numFmtId="0" fontId="150" fillId="6" borderId="11" xfId="0" applyFont="1" applyFill="1" applyBorder="1" applyAlignment="1">
      <alignment horizontal="center"/>
    </xf>
    <xf numFmtId="0" fontId="150" fillId="6" borderId="34" xfId="0" applyFont="1" applyFill="1" applyBorder="1" applyAlignment="1">
      <alignment shrinkToFit="1"/>
    </xf>
    <xf numFmtId="165" fontId="150" fillId="0" borderId="11" xfId="185" applyFont="1" applyBorder="1" applyAlignment="1">
      <alignment wrapText="1"/>
    </xf>
    <xf numFmtId="165" fontId="150" fillId="0" borderId="28" xfId="185" applyFont="1" applyBorder="1" applyAlignment="1">
      <alignment horizontal="center" shrinkToFit="1"/>
    </xf>
    <xf numFmtId="2" fontId="150" fillId="6" borderId="11" xfId="185" applyNumberFormat="1" applyFont="1" applyFill="1" applyBorder="1" applyAlignment="1" applyProtection="1">
      <alignment horizontal="center" shrinkToFit="1"/>
    </xf>
    <xf numFmtId="165" fontId="150" fillId="6" borderId="11" xfId="185" applyFont="1" applyFill="1" applyBorder="1" applyAlignment="1" applyProtection="1">
      <alignment horizontal="center" shrinkToFit="1"/>
    </xf>
    <xf numFmtId="165" fontId="150" fillId="6" borderId="15" xfId="185" applyFont="1" applyFill="1" applyBorder="1" applyAlignment="1" applyProtection="1">
      <alignment horizontal="center" shrinkToFit="1"/>
    </xf>
    <xf numFmtId="2" fontId="150" fillId="6" borderId="14" xfId="185" applyNumberFormat="1" applyFont="1" applyFill="1" applyBorder="1" applyAlignment="1" applyProtection="1">
      <alignment horizontal="center" shrinkToFit="1"/>
    </xf>
    <xf numFmtId="165" fontId="150" fillId="6" borderId="14" xfId="185" applyFont="1" applyFill="1" applyBorder="1" applyAlignment="1"/>
    <xf numFmtId="0" fontId="150" fillId="6" borderId="14" xfId="0" applyFont="1" applyFill="1" applyBorder="1" applyAlignment="1">
      <alignment horizontal="center"/>
    </xf>
    <xf numFmtId="0" fontId="150" fillId="0" borderId="34" xfId="0" applyFont="1" applyBorder="1" applyAlignment="1">
      <alignment shrinkToFit="1"/>
    </xf>
    <xf numFmtId="0" fontId="147" fillId="6" borderId="11" xfId="0" applyFont="1" applyFill="1" applyBorder="1" applyAlignment="1">
      <alignment horizontal="center"/>
    </xf>
    <xf numFmtId="0" fontId="147" fillId="0" borderId="34" xfId="0" applyFont="1" applyBorder="1" applyAlignment="1">
      <alignment shrinkToFit="1"/>
    </xf>
    <xf numFmtId="2" fontId="147" fillId="6" borderId="11" xfId="185" applyNumberFormat="1" applyFont="1" applyFill="1" applyBorder="1" applyAlignment="1" applyProtection="1">
      <alignment horizontal="center" shrinkToFit="1"/>
    </xf>
    <xf numFmtId="165" fontId="147" fillId="6" borderId="11" xfId="185" applyFont="1" applyFill="1" applyBorder="1" applyAlignment="1" applyProtection="1">
      <alignment horizontal="center" shrinkToFit="1"/>
    </xf>
    <xf numFmtId="165" fontId="150" fillId="0" borderId="28" xfId="185" applyFont="1" applyBorder="1" applyAlignment="1">
      <alignment wrapText="1"/>
    </xf>
    <xf numFmtId="0" fontId="150" fillId="6" borderId="9" xfId="0" applyFont="1" applyFill="1" applyBorder="1" applyAlignment="1">
      <alignment horizontal="center"/>
    </xf>
    <xf numFmtId="0" fontId="150" fillId="0" borderId="35" xfId="0" applyFont="1" applyBorder="1" applyAlignment="1">
      <alignment shrinkToFit="1"/>
    </xf>
    <xf numFmtId="2" fontId="150" fillId="6" borderId="9" xfId="185" applyNumberFormat="1" applyFont="1" applyFill="1" applyBorder="1" applyAlignment="1" applyProtection="1">
      <alignment horizontal="center" shrinkToFit="1"/>
    </xf>
    <xf numFmtId="0" fontId="147" fillId="6" borderId="18" xfId="0" applyFont="1" applyFill="1" applyBorder="1" applyAlignment="1">
      <alignment horizontal="left"/>
    </xf>
    <xf numFmtId="0" fontId="148" fillId="6" borderId="3" xfId="0" applyFont="1" applyFill="1" applyBorder="1" applyAlignment="1">
      <alignment horizontal="center" vertical="center"/>
    </xf>
    <xf numFmtId="0" fontId="196" fillId="0" borderId="0" xfId="0" applyFont="1"/>
    <xf numFmtId="2" fontId="148" fillId="0" borderId="3" xfId="185" applyNumberFormat="1" applyFont="1" applyFill="1" applyBorder="1" applyAlignment="1" applyProtection="1">
      <alignment horizontal="center" vertical="center"/>
    </xf>
    <xf numFmtId="165" fontId="148" fillId="6" borderId="3" xfId="185" applyFont="1" applyFill="1" applyBorder="1" applyAlignment="1" applyProtection="1">
      <alignment horizontal="center" vertical="center" wrapText="1"/>
    </xf>
    <xf numFmtId="167" fontId="148" fillId="0" borderId="3" xfId="185" applyNumberFormat="1" applyFont="1" applyFill="1" applyBorder="1" applyAlignment="1" applyProtection="1">
      <alignment horizontal="center" vertical="center"/>
    </xf>
    <xf numFmtId="0" fontId="196" fillId="0" borderId="0" xfId="0" applyFont="1" applyAlignment="1">
      <alignment vertical="center"/>
    </xf>
    <xf numFmtId="0" fontId="148" fillId="5" borderId="6" xfId="0" applyFont="1" applyFill="1" applyBorder="1"/>
    <xf numFmtId="0" fontId="148" fillId="5" borderId="6" xfId="0" applyFont="1" applyFill="1" applyBorder="1" applyAlignment="1">
      <alignment horizontal="center"/>
    </xf>
    <xf numFmtId="165" fontId="148" fillId="5" borderId="6" xfId="185" applyFont="1" applyFill="1" applyBorder="1" applyAlignment="1" applyProtection="1">
      <alignment horizontal="center"/>
    </xf>
    <xf numFmtId="165" fontId="148" fillId="5" borderId="5" xfId="185" applyFont="1" applyFill="1" applyBorder="1" applyAlignment="1" applyProtection="1">
      <alignment horizontal="center"/>
    </xf>
    <xf numFmtId="2" fontId="148" fillId="5" borderId="6" xfId="185" applyNumberFormat="1" applyFont="1" applyFill="1" applyBorder="1" applyAlignment="1" applyProtection="1">
      <alignment horizontal="center"/>
    </xf>
    <xf numFmtId="2" fontId="148" fillId="5" borderId="6" xfId="185" applyNumberFormat="1" applyFont="1" applyFill="1" applyBorder="1" applyAlignment="1" applyProtection="1">
      <alignment horizontal="center" wrapText="1"/>
    </xf>
    <xf numFmtId="0" fontId="147" fillId="0" borderId="10" xfId="0" applyFont="1" applyBorder="1" applyAlignment="1">
      <alignment horizontal="center"/>
    </xf>
    <xf numFmtId="0" fontId="147" fillId="0" borderId="10" xfId="0" applyFont="1" applyBorder="1"/>
    <xf numFmtId="165" fontId="150" fillId="0" borderId="10" xfId="185" applyFont="1" applyFill="1" applyBorder="1" applyAlignment="1"/>
    <xf numFmtId="165" fontId="150" fillId="0" borderId="37" xfId="185" applyFont="1" applyFill="1" applyBorder="1" applyAlignment="1"/>
    <xf numFmtId="2" fontId="147" fillId="0" borderId="10" xfId="185" applyNumberFormat="1" applyFont="1" applyFill="1" applyBorder="1" applyAlignment="1" applyProtection="1">
      <alignment horizontal="center"/>
    </xf>
    <xf numFmtId="165" fontId="147" fillId="0" borderId="10" xfId="185" applyFont="1" applyFill="1" applyBorder="1" applyAlignment="1" applyProtection="1">
      <alignment horizontal="center"/>
    </xf>
    <xf numFmtId="2" fontId="147" fillId="0" borderId="10" xfId="185" applyNumberFormat="1" applyFont="1" applyFill="1" applyBorder="1" applyAlignment="1" applyProtection="1">
      <alignment horizontal="center" wrapText="1"/>
    </xf>
    <xf numFmtId="165" fontId="150" fillId="0" borderId="28" xfId="185" applyFont="1" applyFill="1" applyBorder="1" applyAlignment="1"/>
    <xf numFmtId="2" fontId="147" fillId="0" borderId="11" xfId="185" applyNumberFormat="1" applyFont="1" applyFill="1" applyBorder="1" applyAlignment="1" applyProtection="1">
      <alignment horizontal="center"/>
    </xf>
    <xf numFmtId="165" fontId="147" fillId="0" borderId="11" xfId="185" applyFont="1" applyFill="1" applyBorder="1" applyAlignment="1" applyProtection="1">
      <alignment horizontal="center"/>
    </xf>
    <xf numFmtId="2" fontId="147" fillId="0" borderId="11" xfId="185" applyNumberFormat="1" applyFont="1" applyFill="1" applyBorder="1" applyAlignment="1" applyProtection="1">
      <alignment horizontal="center" wrapText="1"/>
    </xf>
    <xf numFmtId="165" fontId="147" fillId="0" borderId="14" xfId="185" applyFont="1" applyFill="1" applyBorder="1" applyAlignment="1" applyProtection="1">
      <alignment horizontal="center"/>
    </xf>
    <xf numFmtId="49" fontId="147" fillId="0" borderId="11" xfId="0" applyNumberFormat="1" applyFont="1" applyBorder="1" applyAlignment="1">
      <alignment horizontal="center"/>
    </xf>
    <xf numFmtId="0" fontId="150" fillId="0" borderId="18" xfId="0" applyFont="1" applyBorder="1"/>
    <xf numFmtId="0" fontId="147" fillId="0" borderId="18" xfId="0" applyFont="1" applyBorder="1" applyAlignment="1">
      <alignment horizontal="center"/>
    </xf>
    <xf numFmtId="0" fontId="147" fillId="0" borderId="18" xfId="0" applyFont="1" applyBorder="1"/>
    <xf numFmtId="165" fontId="147" fillId="0" borderId="18" xfId="185" applyFont="1" applyFill="1" applyBorder="1" applyAlignment="1"/>
    <xf numFmtId="2" fontId="147" fillId="0" borderId="18" xfId="185" applyNumberFormat="1" applyFont="1" applyFill="1" applyBorder="1" applyAlignment="1" applyProtection="1">
      <alignment horizontal="center"/>
    </xf>
    <xf numFmtId="165" fontId="147" fillId="0" borderId="18" xfId="185" applyFont="1" applyFill="1" applyBorder="1" applyAlignment="1" applyProtection="1">
      <alignment horizontal="center"/>
    </xf>
    <xf numFmtId="2" fontId="147" fillId="0" borderId="18" xfId="185" applyNumberFormat="1" applyFont="1" applyFill="1" applyBorder="1" applyAlignment="1">
      <alignment horizontal="center"/>
    </xf>
    <xf numFmtId="0" fontId="198" fillId="0" borderId="0" xfId="0" applyFont="1"/>
    <xf numFmtId="2" fontId="148" fillId="0" borderId="26" xfId="185" applyNumberFormat="1" applyFont="1" applyFill="1" applyBorder="1" applyAlignment="1" applyProtection="1">
      <alignment horizontal="center"/>
    </xf>
    <xf numFmtId="2" fontId="148" fillId="0" borderId="3" xfId="185" applyNumberFormat="1" applyFont="1" applyFill="1" applyBorder="1" applyAlignment="1" applyProtection="1">
      <alignment horizontal="center" vertical="center" wrapText="1"/>
    </xf>
    <xf numFmtId="165" fontId="147" fillId="0" borderId="10" xfId="185" applyFont="1" applyFill="1" applyBorder="1" applyAlignment="1"/>
    <xf numFmtId="2" fontId="147" fillId="0" borderId="10" xfId="185" applyNumberFormat="1" applyFont="1" applyFill="1" applyBorder="1" applyAlignment="1">
      <alignment horizontal="center"/>
    </xf>
    <xf numFmtId="165" fontId="147" fillId="0" borderId="10" xfId="185" applyFont="1" applyFill="1" applyBorder="1" applyAlignment="1" applyProtection="1"/>
    <xf numFmtId="2" fontId="147" fillId="0" borderId="11" xfId="185" applyNumberFormat="1" applyFont="1" applyFill="1" applyBorder="1" applyAlignment="1">
      <alignment horizontal="center"/>
    </xf>
    <xf numFmtId="165" fontId="147" fillId="0" borderId="11" xfId="185" applyFont="1" applyFill="1" applyBorder="1" applyAlignment="1" applyProtection="1"/>
    <xf numFmtId="2" fontId="147" fillId="0" borderId="18" xfId="0" applyNumberFormat="1" applyFont="1" applyBorder="1" applyAlignment="1">
      <alignment horizontal="center"/>
    </xf>
    <xf numFmtId="2" fontId="147" fillId="0" borderId="18" xfId="185" applyNumberFormat="1" applyFont="1" applyFill="1" applyBorder="1" applyAlignment="1"/>
    <xf numFmtId="0" fontId="199" fillId="6" borderId="0" xfId="27" applyFont="1" applyFill="1"/>
    <xf numFmtId="1" fontId="199" fillId="6" borderId="0" xfId="27" applyNumberFormat="1" applyFont="1" applyFill="1"/>
    <xf numFmtId="0" fontId="148" fillId="6" borderId="0" xfId="27" applyFont="1" applyFill="1" applyAlignment="1">
      <alignment horizontal="center" vertical="center"/>
    </xf>
    <xf numFmtId="0" fontId="170" fillId="6" borderId="0" xfId="27" applyFont="1" applyFill="1" applyAlignment="1">
      <alignment horizontal="center"/>
    </xf>
    <xf numFmtId="0" fontId="148" fillId="6" borderId="0" xfId="27" applyFont="1" applyFill="1" applyAlignment="1">
      <alignment horizontal="center"/>
    </xf>
    <xf numFmtId="43" fontId="148" fillId="6" borderId="0" xfId="302" applyFont="1" applyFill="1" applyAlignment="1">
      <alignment horizontal="center"/>
    </xf>
    <xf numFmtId="0" fontId="201" fillId="6" borderId="0" xfId="27" applyFont="1" applyFill="1"/>
    <xf numFmtId="1" fontId="201" fillId="6" borderId="0" xfId="27" applyNumberFormat="1" applyFont="1" applyFill="1"/>
    <xf numFmtId="0" fontId="183" fillId="6" borderId="0" xfId="27" applyFont="1" applyFill="1"/>
    <xf numFmtId="1" fontId="183" fillId="6" borderId="0" xfId="27" applyNumberFormat="1" applyFont="1" applyFill="1"/>
    <xf numFmtId="43" fontId="200" fillId="6" borderId="3" xfId="37" applyFont="1" applyFill="1" applyBorder="1" applyAlignment="1" applyProtection="1">
      <alignment horizontal="center" vertical="center"/>
    </xf>
    <xf numFmtId="43" fontId="200" fillId="6" borderId="3" xfId="302" applyFont="1" applyFill="1" applyBorder="1" applyAlignment="1" applyProtection="1">
      <alignment horizontal="center" vertical="center" wrapText="1"/>
    </xf>
    <xf numFmtId="43" fontId="200" fillId="6" borderId="3" xfId="37" applyFont="1" applyFill="1" applyBorder="1" applyAlignment="1" applyProtection="1">
      <alignment horizontal="center" vertical="center" wrapText="1"/>
    </xf>
    <xf numFmtId="0" fontId="148" fillId="24" borderId="3" xfId="27" applyFont="1" applyFill="1" applyBorder="1" applyAlignment="1">
      <alignment horizontal="center"/>
    </xf>
    <xf numFmtId="0" fontId="148" fillId="24" borderId="3" xfId="27" applyFont="1" applyFill="1" applyBorder="1" applyAlignment="1">
      <alignment wrapText="1"/>
    </xf>
    <xf numFmtId="49" fontId="148" fillId="24" borderId="3" xfId="47" applyNumberFormat="1" applyFont="1" applyFill="1" applyBorder="1" applyAlignment="1">
      <alignment horizontal="center"/>
    </xf>
    <xf numFmtId="43" fontId="148" fillId="24" borderId="3" xfId="37" applyFont="1" applyFill="1" applyBorder="1" applyAlignment="1"/>
    <xf numFmtId="43" fontId="148" fillId="24" borderId="3" xfId="302" applyFont="1" applyFill="1" applyBorder="1" applyAlignment="1">
      <alignment horizontal="center"/>
    </xf>
    <xf numFmtId="0" fontId="197" fillId="6" borderId="0" xfId="27" applyFont="1" applyFill="1"/>
    <xf numFmtId="49" fontId="197" fillId="6" borderId="0" xfId="27" applyNumberFormat="1" applyFont="1" applyFill="1"/>
    <xf numFmtId="0" fontId="147" fillId="6" borderId="22" xfId="27" applyFont="1" applyFill="1" applyBorder="1" applyAlignment="1">
      <alignment horizontal="center" vertical="center"/>
    </xf>
    <xf numFmtId="49" fontId="147" fillId="6" borderId="22" xfId="47" applyNumberFormat="1" applyFont="1" applyFill="1" applyBorder="1" applyAlignment="1">
      <alignment horizontal="center" vertical="center"/>
    </xf>
    <xf numFmtId="43" fontId="147" fillId="6" borderId="22" xfId="37" applyFont="1" applyFill="1" applyBorder="1" applyAlignment="1">
      <alignment vertical="center"/>
    </xf>
    <xf numFmtId="43" fontId="147" fillId="6" borderId="22" xfId="302" applyFont="1" applyFill="1" applyBorder="1" applyAlignment="1">
      <alignment horizontal="center" vertical="center"/>
    </xf>
    <xf numFmtId="43" fontId="147" fillId="6" borderId="22" xfId="37" applyFont="1" applyFill="1" applyBorder="1" applyAlignment="1">
      <alignment horizontal="center" vertical="center"/>
    </xf>
    <xf numFmtId="0" fontId="197" fillId="6" borderId="0" xfId="27" applyFont="1" applyFill="1" applyAlignment="1">
      <alignment vertical="center"/>
    </xf>
    <xf numFmtId="49" fontId="197" fillId="6" borderId="0" xfId="27" applyNumberFormat="1" applyFont="1" applyFill="1" applyAlignment="1">
      <alignment vertical="center"/>
    </xf>
    <xf numFmtId="0" fontId="147" fillId="6" borderId="11" xfId="27" applyFont="1" applyFill="1" applyBorder="1" applyAlignment="1">
      <alignment horizontal="center" vertical="center"/>
    </xf>
    <xf numFmtId="0" fontId="147" fillId="6" borderId="11" xfId="27" applyFont="1" applyFill="1" applyBorder="1" applyAlignment="1">
      <alignment vertical="center" wrapText="1"/>
    </xf>
    <xf numFmtId="49" fontId="147" fillId="6" borderId="11" xfId="47" applyNumberFormat="1" applyFont="1" applyFill="1" applyBorder="1" applyAlignment="1">
      <alignment horizontal="center" vertical="center"/>
    </xf>
    <xf numFmtId="43" fontId="147" fillId="6" borderId="11" xfId="37" applyFont="1" applyFill="1" applyBorder="1" applyAlignment="1">
      <alignment vertical="center"/>
    </xf>
    <xf numFmtId="43" fontId="147" fillId="6" borderId="11" xfId="302" applyFont="1" applyFill="1" applyBorder="1" applyAlignment="1">
      <alignment horizontal="center" vertical="center"/>
    </xf>
    <xf numFmtId="43" fontId="147" fillId="6" borderId="11" xfId="37" applyFont="1" applyFill="1" applyBorder="1" applyAlignment="1">
      <alignment horizontal="center" vertical="center"/>
    </xf>
    <xf numFmtId="0" fontId="147" fillId="6" borderId="9" xfId="27" applyFont="1" applyFill="1" applyBorder="1" applyAlignment="1">
      <alignment horizontal="center" vertical="center"/>
    </xf>
    <xf numFmtId="0" fontId="147" fillId="6" borderId="9" xfId="27" applyFont="1" applyFill="1" applyBorder="1" applyAlignment="1">
      <alignment vertical="center" wrapText="1"/>
    </xf>
    <xf numFmtId="49" fontId="147" fillId="6" borderId="9" xfId="47" applyNumberFormat="1" applyFont="1" applyFill="1" applyBorder="1" applyAlignment="1">
      <alignment horizontal="center" vertical="center"/>
    </xf>
    <xf numFmtId="43" fontId="147" fillId="6" borderId="9" xfId="37" applyFont="1" applyFill="1" applyBorder="1" applyAlignment="1">
      <alignment vertical="center"/>
    </xf>
    <xf numFmtId="43" fontId="147" fillId="6" borderId="9" xfId="37" applyFont="1" applyFill="1" applyBorder="1" applyAlignment="1">
      <alignment horizontal="center" vertical="center"/>
    </xf>
    <xf numFmtId="43" fontId="147" fillId="6" borderId="9" xfId="302" applyFont="1" applyFill="1" applyBorder="1" applyAlignment="1">
      <alignment horizontal="center" vertical="center"/>
    </xf>
    <xf numFmtId="0" fontId="147" fillId="6" borderId="18" xfId="27" applyFont="1" applyFill="1" applyBorder="1" applyAlignment="1">
      <alignment horizontal="center"/>
    </xf>
    <xf numFmtId="0" fontId="147" fillId="6" borderId="18" xfId="27" quotePrefix="1" applyFont="1" applyFill="1" applyBorder="1" applyAlignment="1">
      <alignment wrapText="1"/>
    </xf>
    <xf numFmtId="49" fontId="147" fillId="0" borderId="18" xfId="47" applyNumberFormat="1" applyFont="1" applyBorder="1" applyAlignment="1">
      <alignment horizontal="center"/>
    </xf>
    <xf numFmtId="43" fontId="147" fillId="6" borderId="18" xfId="37" applyFont="1" applyFill="1" applyBorder="1" applyAlignment="1"/>
    <xf numFmtId="43" fontId="147" fillId="6" borderId="18" xfId="37" applyFont="1" applyFill="1" applyBorder="1" applyAlignment="1">
      <alignment horizontal="center"/>
    </xf>
    <xf numFmtId="43" fontId="147" fillId="6" borderId="18" xfId="302" applyFont="1" applyFill="1" applyBorder="1" applyAlignment="1">
      <alignment horizontal="center"/>
    </xf>
    <xf numFmtId="0" fontId="196" fillId="6" borderId="0" xfId="27" applyFont="1" applyFill="1"/>
    <xf numFmtId="49" fontId="196" fillId="6" borderId="0" xfId="27" applyNumberFormat="1" applyFont="1" applyFill="1"/>
    <xf numFmtId="0" fontId="147" fillId="6" borderId="0" xfId="27" applyFont="1" applyFill="1" applyAlignment="1">
      <alignment horizontal="center" vertical="center"/>
    </xf>
    <xf numFmtId="0" fontId="170" fillId="6" borderId="0" xfId="27" applyFont="1" applyFill="1"/>
    <xf numFmtId="43" fontId="147" fillId="6" borderId="0" xfId="47" applyFont="1" applyFill="1" applyBorder="1" applyAlignment="1">
      <alignment horizontal="center"/>
    </xf>
    <xf numFmtId="43" fontId="147" fillId="6" borderId="0" xfId="37" applyFont="1" applyFill="1" applyBorder="1"/>
    <xf numFmtId="43" fontId="147" fillId="6" borderId="0" xfId="302" applyFont="1" applyFill="1" applyBorder="1" applyAlignment="1">
      <alignment horizontal="center" wrapText="1"/>
    </xf>
    <xf numFmtId="43" fontId="147" fillId="6" borderId="0" xfId="37" applyFont="1" applyFill="1" applyBorder="1" applyAlignment="1">
      <alignment horizontal="center"/>
    </xf>
    <xf numFmtId="43" fontId="147" fillId="6" borderId="0" xfId="302" applyFont="1" applyFill="1" applyBorder="1" applyAlignment="1">
      <alignment horizontal="center"/>
    </xf>
    <xf numFmtId="0" fontId="147" fillId="6" borderId="0" xfId="27" applyFont="1" applyFill="1" applyAlignment="1">
      <alignment horizontal="center"/>
    </xf>
    <xf numFmtId="0" fontId="202" fillId="6" borderId="0" xfId="27" applyFont="1" applyFill="1"/>
    <xf numFmtId="1" fontId="202" fillId="6" borderId="0" xfId="27" applyNumberFormat="1" applyFont="1" applyFill="1"/>
    <xf numFmtId="2" fontId="127" fillId="0" borderId="11" xfId="3" applyNumberFormat="1" applyFont="1" applyFill="1" applyBorder="1" applyAlignment="1">
      <alignment horizontal="center" vertical="center"/>
    </xf>
    <xf numFmtId="0" fontId="0" fillId="6" borderId="0" xfId="0" applyFill="1"/>
    <xf numFmtId="0" fontId="181" fillId="0" borderId="0" xfId="15" applyFont="1" applyAlignment="1">
      <alignment horizontal="left" vertical="center"/>
    </xf>
    <xf numFmtId="0" fontId="181" fillId="0" borderId="0" xfId="15" applyFont="1" applyAlignment="1">
      <alignment vertical="center" wrapText="1"/>
    </xf>
    <xf numFmtId="43" fontId="129" fillId="0" borderId="3" xfId="55" applyFont="1" applyBorder="1" applyAlignment="1">
      <alignment vertical="center"/>
    </xf>
    <xf numFmtId="43" fontId="194" fillId="0" borderId="3" xfId="110" applyNumberFormat="1" applyFont="1" applyBorder="1" applyAlignment="1">
      <alignment vertical="center"/>
    </xf>
    <xf numFmtId="2" fontId="194" fillId="0" borderId="3" xfId="55" applyNumberFormat="1" applyFont="1" applyFill="1" applyBorder="1" applyAlignment="1">
      <alignment horizontal="center" vertical="center"/>
    </xf>
    <xf numFmtId="0" fontId="195" fillId="0" borderId="0" xfId="110" applyFont="1" applyAlignment="1">
      <alignment vertical="center"/>
    </xf>
    <xf numFmtId="43" fontId="195" fillId="0" borderId="0" xfId="55" applyFont="1" applyFill="1" applyAlignment="1">
      <alignment vertical="center"/>
    </xf>
    <xf numFmtId="0" fontId="107" fillId="0" borderId="3" xfId="0" applyFont="1" applyBorder="1" applyAlignment="1">
      <alignment horizontal="left" vertical="center"/>
    </xf>
    <xf numFmtId="0" fontId="107" fillId="0" borderId="3" xfId="0" applyFont="1" applyBorder="1" applyAlignment="1">
      <alignment vertical="center"/>
    </xf>
    <xf numFmtId="43" fontId="111" fillId="6" borderId="11" xfId="55" applyFont="1" applyFill="1" applyBorder="1" applyAlignment="1">
      <alignment horizontal="center"/>
    </xf>
    <xf numFmtId="0" fontId="107" fillId="0" borderId="3" xfId="321" applyFont="1" applyBorder="1" applyAlignment="1">
      <alignment horizontal="center"/>
    </xf>
    <xf numFmtId="0" fontId="107" fillId="0" borderId="3" xfId="15" applyFont="1" applyBorder="1" applyAlignment="1">
      <alignment horizontal="center"/>
    </xf>
    <xf numFmtId="0" fontId="132" fillId="0" borderId="3" xfId="10" applyFont="1" applyBorder="1" applyAlignment="1">
      <alignment horizontal="left" vertical="top"/>
    </xf>
    <xf numFmtId="0" fontId="132" fillId="0" borderId="3" xfId="10" applyFont="1" applyBorder="1" applyAlignment="1">
      <alignment horizontal="center" vertical="center"/>
    </xf>
    <xf numFmtId="43" fontId="107" fillId="0" borderId="3" xfId="37" applyFont="1" applyFill="1" applyBorder="1"/>
    <xf numFmtId="165" fontId="132" fillId="0" borderId="3" xfId="3" applyFont="1" applyBorder="1" applyAlignment="1">
      <alignment horizontal="center"/>
    </xf>
    <xf numFmtId="43" fontId="132" fillId="0" borderId="3" xfId="37" applyFont="1" applyFill="1" applyBorder="1" applyAlignment="1">
      <alignment horizontal="right"/>
    </xf>
    <xf numFmtId="43" fontId="132" fillId="0" borderId="3" xfId="37" applyFont="1" applyFill="1" applyBorder="1"/>
    <xf numFmtId="2" fontId="127" fillId="0" borderId="22" xfId="3" applyNumberFormat="1" applyFont="1" applyFill="1" applyBorder="1" applyAlignment="1">
      <alignment horizontal="center" vertical="center"/>
    </xf>
    <xf numFmtId="165" fontId="196" fillId="6" borderId="0" xfId="185" applyFont="1" applyFill="1" applyBorder="1" applyAlignment="1"/>
    <xf numFmtId="43" fontId="125" fillId="10" borderId="20" xfId="55" applyFont="1" applyFill="1" applyBorder="1" applyAlignment="1">
      <alignment horizontal="center" vertical="center"/>
    </xf>
    <xf numFmtId="0" fontId="162" fillId="0" borderId="3" xfId="110" applyFont="1" applyBorder="1" applyAlignment="1">
      <alignment horizontal="left" vertical="center" wrapText="1"/>
    </xf>
    <xf numFmtId="43" fontId="162" fillId="0" borderId="3" xfId="55" applyFont="1" applyFill="1" applyBorder="1" applyAlignment="1">
      <alignment horizontal="center" vertical="center"/>
    </xf>
    <xf numFmtId="165" fontId="199" fillId="6" borderId="0" xfId="185" applyFont="1" applyFill="1" applyBorder="1" applyAlignment="1" applyProtection="1"/>
    <xf numFmtId="165" fontId="199" fillId="6" borderId="0" xfId="185" applyFont="1" applyFill="1" applyBorder="1" applyProtection="1"/>
    <xf numFmtId="165" fontId="201" fillId="6" borderId="0" xfId="185" applyFont="1" applyFill="1" applyBorder="1" applyProtection="1"/>
    <xf numFmtId="165" fontId="183" fillId="6" borderId="0" xfId="185" applyFont="1" applyFill="1" applyBorder="1" applyProtection="1"/>
    <xf numFmtId="165" fontId="197" fillId="6" borderId="0" xfId="185" applyFont="1" applyFill="1" applyBorder="1" applyAlignment="1"/>
    <xf numFmtId="165" fontId="197" fillId="6" borderId="0" xfId="185" applyFont="1" applyFill="1" applyBorder="1" applyAlignment="1">
      <alignment vertical="center"/>
    </xf>
    <xf numFmtId="165" fontId="202" fillId="6" borderId="0" xfId="185" applyFont="1" applyFill="1" applyBorder="1"/>
    <xf numFmtId="0" fontId="185" fillId="6" borderId="0" xfId="0" applyFont="1" applyFill="1" applyAlignment="1">
      <alignment vertical="center"/>
    </xf>
    <xf numFmtId="0" fontId="152" fillId="6" borderId="11" xfId="0" applyFont="1" applyFill="1" applyBorder="1" applyAlignment="1">
      <alignment vertical="center"/>
    </xf>
    <xf numFmtId="165" fontId="152" fillId="6" borderId="11" xfId="185" applyFont="1" applyFill="1" applyBorder="1" applyAlignment="1">
      <alignment vertical="center"/>
    </xf>
    <xf numFmtId="165" fontId="152" fillId="6" borderId="11" xfId="185" applyFont="1" applyFill="1" applyBorder="1" applyAlignment="1">
      <alignment horizontal="center" vertical="center" shrinkToFit="1"/>
    </xf>
    <xf numFmtId="165" fontId="152" fillId="6" borderId="11" xfId="185" applyFont="1" applyFill="1" applyBorder="1" applyAlignment="1">
      <alignment horizontal="center" vertical="center"/>
    </xf>
    <xf numFmtId="168" fontId="152" fillId="6" borderId="11" xfId="0" applyNumberFormat="1" applyFont="1" applyFill="1" applyBorder="1" applyAlignment="1">
      <alignment horizontal="center" vertical="center"/>
    </xf>
    <xf numFmtId="0" fontId="152" fillId="6" borderId="11" xfId="0" applyFont="1" applyFill="1" applyBorder="1" applyAlignment="1">
      <alignment horizontal="center" vertical="center"/>
    </xf>
    <xf numFmtId="43" fontId="203" fillId="0" borderId="0" xfId="55" applyFont="1"/>
    <xf numFmtId="43" fontId="107" fillId="0" borderId="0" xfId="55" applyFont="1" applyFill="1" applyAlignment="1">
      <alignment horizontal="center"/>
    </xf>
    <xf numFmtId="43" fontId="107" fillId="0" borderId="0" xfId="55" applyFont="1" applyFill="1" applyAlignment="1">
      <alignment vertical="center"/>
    </xf>
    <xf numFmtId="43" fontId="107" fillId="6" borderId="0" xfId="55" applyFont="1" applyFill="1" applyAlignment="1">
      <alignment vertical="center"/>
    </xf>
    <xf numFmtId="43" fontId="107" fillId="0" borderId="0" xfId="55" applyFont="1" applyAlignment="1">
      <alignment vertical="center"/>
    </xf>
    <xf numFmtId="43" fontId="109" fillId="6" borderId="0" xfId="55" applyFont="1" applyFill="1" applyAlignment="1">
      <alignment vertical="center"/>
    </xf>
    <xf numFmtId="0" fontId="157" fillId="6" borderId="0" xfId="0" applyFont="1" applyFill="1" applyAlignment="1">
      <alignment vertical="center"/>
    </xf>
    <xf numFmtId="0" fontId="152" fillId="6" borderId="22" xfId="0" applyFont="1" applyFill="1" applyBorder="1" applyAlignment="1">
      <alignment horizontal="center" vertical="center"/>
    </xf>
    <xf numFmtId="49" fontId="152" fillId="6" borderId="22" xfId="0" applyNumberFormat="1" applyFont="1" applyFill="1" applyBorder="1" applyAlignment="1">
      <alignment vertical="center" wrapText="1"/>
    </xf>
    <xf numFmtId="165" fontId="152" fillId="6" borderId="22" xfId="185" applyFont="1" applyFill="1" applyBorder="1" applyAlignment="1">
      <alignment horizontal="center" vertical="center"/>
    </xf>
    <xf numFmtId="165" fontId="152" fillId="6" borderId="40" xfId="185" applyFont="1" applyFill="1" applyBorder="1" applyAlignment="1">
      <alignment horizontal="center" vertical="center" shrinkToFit="1"/>
    </xf>
    <xf numFmtId="165" fontId="152" fillId="6" borderId="22" xfId="185" applyFont="1" applyFill="1" applyBorder="1" applyAlignment="1">
      <alignment horizontal="center" vertical="center" shrinkToFit="1"/>
    </xf>
    <xf numFmtId="168" fontId="152" fillId="6" borderId="22" xfId="0" applyNumberFormat="1" applyFont="1" applyFill="1" applyBorder="1" applyAlignment="1">
      <alignment horizontal="center" vertical="center"/>
    </xf>
    <xf numFmtId="49" fontId="152" fillId="6" borderId="11" xfId="0" applyNumberFormat="1" applyFont="1" applyFill="1" applyBorder="1" applyAlignment="1">
      <alignment vertical="center" wrapText="1"/>
    </xf>
    <xf numFmtId="165" fontId="152" fillId="6" borderId="29" xfId="185" applyFont="1" applyFill="1" applyBorder="1" applyAlignment="1">
      <alignment horizontal="center" vertical="center" shrinkToFit="1"/>
    </xf>
    <xf numFmtId="0" fontId="157" fillId="6" borderId="0" xfId="0" applyFont="1" applyFill="1"/>
    <xf numFmtId="49" fontId="152" fillId="6" borderId="11" xfId="0" applyNumberFormat="1" applyFont="1" applyFill="1" applyBorder="1" applyAlignment="1">
      <alignment horizontal="left" vertical="center" wrapText="1"/>
    </xf>
    <xf numFmtId="49" fontId="152" fillId="6" borderId="11" xfId="110" applyNumberFormat="1" applyFont="1" applyFill="1" applyBorder="1" applyAlignment="1">
      <alignment vertical="center" wrapText="1"/>
    </xf>
    <xf numFmtId="49" fontId="152" fillId="6" borderId="11" xfId="0" applyNumberFormat="1" applyFont="1" applyFill="1" applyBorder="1" applyAlignment="1">
      <alignment vertical="center"/>
    </xf>
    <xf numFmtId="0" fontId="152" fillId="6" borderId="18" xfId="0" applyFont="1" applyFill="1" applyBorder="1" applyAlignment="1">
      <alignment horizontal="center" vertical="center"/>
    </xf>
    <xf numFmtId="165" fontId="152" fillId="6" borderId="18" xfId="185" applyFont="1" applyFill="1" applyBorder="1" applyAlignment="1">
      <alignment horizontal="center" vertical="center"/>
    </xf>
    <xf numFmtId="165" fontId="152" fillId="6" borderId="18" xfId="185" applyFont="1" applyFill="1" applyBorder="1" applyAlignment="1">
      <alignment horizontal="center" vertical="center" shrinkToFit="1"/>
    </xf>
    <xf numFmtId="168" fontId="152" fillId="6" borderId="18" xfId="0" applyNumberFormat="1" applyFont="1" applyFill="1" applyBorder="1" applyAlignment="1">
      <alignment horizontal="center" vertical="center"/>
    </xf>
    <xf numFmtId="0" fontId="152" fillId="6" borderId="11" xfId="0" applyFont="1" applyFill="1" applyBorder="1" applyAlignment="1">
      <alignment vertical="center" wrapText="1"/>
    </xf>
    <xf numFmtId="49" fontId="152" fillId="6" borderId="11" xfId="0" applyNumberFormat="1" applyFont="1" applyFill="1" applyBorder="1" applyAlignment="1">
      <alignment horizontal="left" vertical="center"/>
    </xf>
    <xf numFmtId="49" fontId="152" fillId="6" borderId="18" xfId="110" applyNumberFormat="1" applyFont="1" applyFill="1" applyBorder="1" applyAlignment="1">
      <alignment vertical="center" wrapText="1"/>
    </xf>
    <xf numFmtId="0" fontId="170" fillId="0" borderId="0" xfId="0" applyFont="1" applyAlignment="1">
      <alignment horizontal="center" vertical="center"/>
    </xf>
    <xf numFmtId="0" fontId="170" fillId="0" borderId="0" xfId="0" applyFont="1" applyAlignment="1">
      <alignment horizontal="left" vertical="center" indent="5"/>
    </xf>
    <xf numFmtId="0" fontId="170" fillId="0" borderId="0" xfId="0" applyFont="1" applyAlignment="1">
      <alignment horizontal="left" indent="3"/>
    </xf>
    <xf numFmtId="0" fontId="106" fillId="9" borderId="6" xfId="37" applyNumberFormat="1" applyFont="1" applyFill="1" applyBorder="1" applyAlignment="1">
      <alignment horizontal="center"/>
    </xf>
    <xf numFmtId="43" fontId="111" fillId="6" borderId="14" xfId="55" applyFont="1" applyFill="1" applyBorder="1" applyAlignment="1">
      <alignment horizontal="center"/>
    </xf>
    <xf numFmtId="0" fontId="105" fillId="6" borderId="0" xfId="27" applyFont="1" applyFill="1"/>
    <xf numFmtId="0" fontId="105" fillId="6" borderId="0" xfId="27" applyFont="1" applyFill="1" applyAlignment="1">
      <alignment horizontal="left"/>
    </xf>
    <xf numFmtId="43" fontId="105" fillId="6" borderId="0" xfId="302" applyFont="1" applyFill="1" applyBorder="1"/>
    <xf numFmtId="43" fontId="105" fillId="6" borderId="0" xfId="302" applyFont="1" applyFill="1" applyBorder="1" applyAlignment="1">
      <alignment horizontal="center"/>
    </xf>
    <xf numFmtId="0" fontId="106" fillId="6" borderId="0" xfId="27" applyFont="1" applyFill="1" applyAlignment="1">
      <alignment horizontal="right"/>
    </xf>
    <xf numFmtId="0" fontId="145" fillId="6" borderId="0" xfId="27" applyFont="1" applyFill="1"/>
    <xf numFmtId="0" fontId="203" fillId="6" borderId="0" xfId="27" applyFont="1" applyFill="1"/>
    <xf numFmtId="0" fontId="204" fillId="6" borderId="0" xfId="27" applyFont="1" applyFill="1"/>
    <xf numFmtId="0" fontId="205" fillId="6" borderId="0" xfId="27" applyFont="1" applyFill="1"/>
    <xf numFmtId="43" fontId="106" fillId="6" borderId="3" xfId="302" applyFont="1" applyFill="1" applyBorder="1" applyAlignment="1" applyProtection="1">
      <alignment horizontal="center" vertical="center"/>
    </xf>
    <xf numFmtId="0" fontId="206" fillId="6" borderId="0" xfId="27" applyFont="1" applyFill="1"/>
    <xf numFmtId="0" fontId="207" fillId="6" borderId="0" xfId="27" applyFont="1" applyFill="1"/>
    <xf numFmtId="0" fontId="106" fillId="24" borderId="45" xfId="27" applyFont="1" applyFill="1" applyBorder="1" applyAlignment="1">
      <alignment vertical="center" wrapText="1"/>
    </xf>
    <xf numFmtId="0" fontId="106" fillId="24" borderId="45" xfId="27" applyFont="1" applyFill="1" applyBorder="1" applyAlignment="1">
      <alignment vertical="center"/>
    </xf>
    <xf numFmtId="0" fontId="106" fillId="24" borderId="45" xfId="27" applyFont="1" applyFill="1" applyBorder="1" applyAlignment="1">
      <alignment horizontal="center"/>
    </xf>
    <xf numFmtId="43" fontId="106" fillId="24" borderId="45" xfId="302" applyFont="1" applyFill="1" applyBorder="1" applyAlignment="1" applyProtection="1">
      <alignment horizontal="center"/>
    </xf>
    <xf numFmtId="43" fontId="106" fillId="24" borderId="6" xfId="302" applyFont="1" applyFill="1" applyBorder="1" applyAlignment="1" applyProtection="1">
      <alignment horizontal="center"/>
    </xf>
    <xf numFmtId="0" fontId="124" fillId="6" borderId="0" xfId="27" applyFont="1" applyFill="1"/>
    <xf numFmtId="0" fontId="105" fillId="6" borderId="14" xfId="27" applyFont="1" applyFill="1" applyBorder="1" applyAlignment="1">
      <alignment horizontal="center" vertical="top"/>
    </xf>
    <xf numFmtId="15" fontId="105" fillId="6" borderId="14" xfId="27" applyNumberFormat="1" applyFont="1" applyFill="1" applyBorder="1" applyAlignment="1">
      <alignment horizontal="center" vertical="top"/>
    </xf>
    <xf numFmtId="0" fontId="105" fillId="6" borderId="14" xfId="27" applyFont="1" applyFill="1" applyBorder="1" applyAlignment="1">
      <alignment vertical="top" wrapText="1"/>
    </xf>
    <xf numFmtId="43" fontId="105" fillId="0" borderId="14" xfId="302" applyFont="1" applyBorder="1" applyAlignment="1">
      <alignment vertical="top"/>
    </xf>
    <xf numFmtId="43" fontId="105" fillId="0" borderId="14" xfId="302" applyFont="1" applyBorder="1" applyAlignment="1">
      <alignment horizontal="right" vertical="top"/>
    </xf>
    <xf numFmtId="43" fontId="105" fillId="6" borderId="14" xfId="302" applyFont="1" applyFill="1" applyBorder="1" applyAlignment="1" applyProtection="1">
      <alignment horizontal="center" vertical="top"/>
    </xf>
    <xf numFmtId="43" fontId="105" fillId="0" borderId="46" xfId="302" applyFont="1" applyBorder="1" applyAlignment="1">
      <alignment vertical="top"/>
    </xf>
    <xf numFmtId="43" fontId="105" fillId="0" borderId="46" xfId="302" applyFont="1" applyBorder="1" applyAlignment="1">
      <alignment horizontal="center" vertical="top"/>
    </xf>
    <xf numFmtId="43" fontId="105" fillId="6" borderId="46" xfId="302" applyFont="1" applyFill="1" applyBorder="1" applyAlignment="1" applyProtection="1">
      <alignment horizontal="right" vertical="top"/>
    </xf>
    <xf numFmtId="49" fontId="145" fillId="6" borderId="0" xfId="87" applyNumberFormat="1" applyFont="1" applyFill="1" applyAlignment="1">
      <alignment horizontal="left" vertical="top"/>
    </xf>
    <xf numFmtId="0" fontId="129" fillId="6" borderId="0" xfId="27" applyFont="1" applyFill="1" applyAlignment="1">
      <alignment vertical="top"/>
    </xf>
    <xf numFmtId="0" fontId="105" fillId="6" borderId="34" xfId="27" applyFont="1" applyFill="1" applyBorder="1" applyAlignment="1">
      <alignment horizontal="center" vertical="top"/>
    </xf>
    <xf numFmtId="43" fontId="105" fillId="0" borderId="11" xfId="302" applyFont="1" applyBorder="1" applyAlignment="1">
      <alignment vertical="top"/>
    </xf>
    <xf numFmtId="43" fontId="105" fillId="0" borderId="11" xfId="302" applyFont="1" applyBorder="1" applyAlignment="1">
      <alignment horizontal="right" vertical="top"/>
    </xf>
    <xf numFmtId="0" fontId="105" fillId="6" borderId="11" xfId="27" applyFont="1" applyFill="1" applyBorder="1" applyAlignment="1">
      <alignment horizontal="center" vertical="top"/>
    </xf>
    <xf numFmtId="0" fontId="145" fillId="6" borderId="0" xfId="27" applyFont="1" applyFill="1" applyAlignment="1">
      <alignment vertical="top"/>
    </xf>
    <xf numFmtId="15" fontId="105" fillId="6" borderId="11" xfId="27" applyNumberFormat="1" applyFont="1" applyFill="1" applyBorder="1" applyAlignment="1">
      <alignment horizontal="center" vertical="top"/>
    </xf>
    <xf numFmtId="0" fontId="105" fillId="6" borderId="11" xfId="27" applyFont="1" applyFill="1" applyBorder="1" applyAlignment="1">
      <alignment vertical="top" wrapText="1"/>
    </xf>
    <xf numFmtId="43" fontId="105" fillId="6" borderId="46" xfId="302" applyFont="1" applyFill="1" applyBorder="1" applyAlignment="1" applyProtection="1">
      <alignment horizontal="center" vertical="top"/>
    </xf>
    <xf numFmtId="0" fontId="105" fillId="6" borderId="47" xfId="27" applyFont="1" applyFill="1" applyBorder="1" applyAlignment="1">
      <alignment horizontal="center"/>
    </xf>
    <xf numFmtId="15" fontId="105" fillId="6" borderId="18" xfId="27" applyNumberFormat="1" applyFont="1" applyFill="1" applyBorder="1" applyAlignment="1">
      <alignment horizontal="center"/>
    </xf>
    <xf numFmtId="0" fontId="105" fillId="6" borderId="18" xfId="27" applyFont="1" applyFill="1" applyBorder="1"/>
    <xf numFmtId="43" fontId="105" fillId="0" borderId="18" xfId="302" applyFont="1" applyBorder="1"/>
    <xf numFmtId="43" fontId="105" fillId="0" borderId="18" xfId="302" applyFont="1" applyBorder="1" applyAlignment="1">
      <alignment horizontal="right"/>
    </xf>
    <xf numFmtId="43" fontId="105" fillId="6" borderId="18" xfId="302" applyFont="1" applyFill="1" applyBorder="1" applyAlignment="1" applyProtection="1">
      <alignment horizontal="center"/>
    </xf>
    <xf numFmtId="43" fontId="105" fillId="0" borderId="48" xfId="302" applyFont="1" applyBorder="1"/>
    <xf numFmtId="43" fontId="105" fillId="0" borderId="48" xfId="302" applyFont="1" applyBorder="1" applyAlignment="1">
      <alignment horizontal="center"/>
    </xf>
    <xf numFmtId="43" fontId="105" fillId="6" borderId="48" xfId="302" applyFont="1" applyFill="1" applyBorder="1" applyAlignment="1" applyProtection="1">
      <alignment horizontal="center"/>
    </xf>
    <xf numFmtId="0" fontId="105" fillId="6" borderId="18" xfId="27" applyFont="1" applyFill="1" applyBorder="1" applyAlignment="1">
      <alignment horizontal="center"/>
    </xf>
    <xf numFmtId="0" fontId="129" fillId="6" borderId="0" xfId="27" applyFont="1" applyFill="1"/>
    <xf numFmtId="43" fontId="106" fillId="6" borderId="0" xfId="302" applyFont="1" applyFill="1" applyBorder="1" applyAlignment="1" applyProtection="1">
      <alignment horizontal="center"/>
    </xf>
    <xf numFmtId="0" fontId="104" fillId="0" borderId="13" xfId="15" applyFont="1" applyBorder="1"/>
    <xf numFmtId="0" fontId="105" fillId="0" borderId="13" xfId="183" applyFont="1" applyBorder="1" applyAlignment="1">
      <alignment horizontal="center"/>
    </xf>
    <xf numFmtId="0" fontId="105" fillId="0" borderId="13" xfId="183" applyFont="1" applyBorder="1"/>
    <xf numFmtId="165" fontId="105" fillId="0" borderId="13" xfId="185" applyFont="1" applyFill="1" applyBorder="1" applyAlignment="1"/>
    <xf numFmtId="165" fontId="105" fillId="0" borderId="38" xfId="185" applyFont="1" applyFill="1" applyBorder="1" applyAlignment="1"/>
    <xf numFmtId="0" fontId="105" fillId="0" borderId="3" xfId="183" applyFont="1" applyBorder="1" applyAlignment="1">
      <alignment horizontal="center"/>
    </xf>
    <xf numFmtId="0" fontId="105" fillId="0" borderId="3" xfId="183" applyFont="1" applyBorder="1"/>
    <xf numFmtId="165" fontId="105" fillId="0" borderId="3" xfId="185" applyFont="1" applyFill="1" applyBorder="1" applyAlignment="1"/>
    <xf numFmtId="165" fontId="105" fillId="0" borderId="11" xfId="185" applyFont="1" applyFill="1" applyBorder="1" applyAlignment="1"/>
    <xf numFmtId="0" fontId="105" fillId="0" borderId="3" xfId="183" applyFont="1" applyBorder="1" applyAlignment="1">
      <alignment horizontal="left"/>
    </xf>
    <xf numFmtId="0" fontId="126" fillId="0" borderId="3" xfId="33" applyFont="1" applyBorder="1"/>
    <xf numFmtId="165" fontId="126" fillId="0" borderId="3" xfId="3" applyFont="1" applyBorder="1"/>
    <xf numFmtId="0" fontId="126" fillId="0" borderId="3" xfId="33" applyFont="1" applyBorder="1" applyAlignment="1">
      <alignment horizontal="center"/>
    </xf>
    <xf numFmtId="43" fontId="127" fillId="4" borderId="3" xfId="3" applyNumberFormat="1" applyFont="1" applyFill="1" applyBorder="1" applyAlignment="1">
      <alignment horizontal="center" vertical="center"/>
    </xf>
    <xf numFmtId="43" fontId="127" fillId="8" borderId="3" xfId="3" applyNumberFormat="1" applyFont="1" applyFill="1" applyBorder="1" applyAlignment="1">
      <alignment horizontal="center" vertical="center"/>
    </xf>
    <xf numFmtId="43" fontId="125" fillId="7" borderId="3" xfId="55" applyFont="1" applyFill="1" applyBorder="1" applyAlignment="1">
      <alignment horizontal="center" vertical="center"/>
    </xf>
    <xf numFmtId="0" fontId="107" fillId="6" borderId="3" xfId="0" applyFont="1" applyFill="1" applyBorder="1" applyAlignment="1">
      <alignment vertical="center"/>
    </xf>
    <xf numFmtId="43" fontId="107" fillId="6" borderId="3" xfId="55" applyFont="1" applyFill="1" applyBorder="1" applyAlignment="1">
      <alignment vertical="center" wrapText="1"/>
    </xf>
    <xf numFmtId="43" fontId="107" fillId="0" borderId="3" xfId="55" applyFont="1" applyBorder="1" applyAlignment="1">
      <alignment vertical="center" wrapText="1"/>
    </xf>
    <xf numFmtId="43" fontId="107" fillId="0" borderId="3" xfId="55" applyFont="1" applyFill="1" applyBorder="1" applyAlignment="1">
      <alignment vertical="center" wrapText="1"/>
    </xf>
    <xf numFmtId="43" fontId="107" fillId="6" borderId="0" xfId="55" applyFont="1" applyFill="1" applyAlignment="1">
      <alignment vertical="center" wrapText="1"/>
    </xf>
    <xf numFmtId="0" fontId="107" fillId="6" borderId="0" xfId="0" applyFont="1" applyFill="1" applyAlignment="1">
      <alignment vertical="center" wrapText="1"/>
    </xf>
    <xf numFmtId="43" fontId="106" fillId="0" borderId="8" xfId="55" applyFont="1" applyFill="1" applyBorder="1" applyAlignment="1">
      <alignment horizontal="center" vertical="center"/>
    </xf>
    <xf numFmtId="43" fontId="106" fillId="0" borderId="8" xfId="55" applyFont="1" applyBorder="1" applyAlignment="1">
      <alignment horizontal="center" vertical="center" wrapText="1"/>
    </xf>
    <xf numFmtId="43" fontId="106" fillId="9" borderId="6" xfId="55" applyFont="1" applyFill="1" applyBorder="1" applyAlignment="1">
      <alignment horizontal="center"/>
    </xf>
    <xf numFmtId="43" fontId="112" fillId="6" borderId="18" xfId="55" applyFont="1" applyFill="1" applyBorder="1" applyAlignment="1">
      <alignment horizontal="center"/>
    </xf>
    <xf numFmtId="43" fontId="105" fillId="0" borderId="27" xfId="55" applyFont="1" applyFill="1" applyBorder="1" applyAlignment="1">
      <alignment horizontal="center"/>
    </xf>
    <xf numFmtId="43" fontId="105" fillId="0" borderId="0" xfId="55" applyFont="1" applyFill="1" applyAlignment="1">
      <alignment horizontal="center"/>
    </xf>
    <xf numFmtId="43" fontId="105" fillId="0" borderId="0" xfId="55" applyFont="1" applyAlignment="1">
      <alignment horizontal="center"/>
    </xf>
    <xf numFmtId="0" fontId="147" fillId="6" borderId="10" xfId="10" applyFont="1" applyFill="1" applyBorder="1" applyAlignment="1">
      <alignment horizontal="center" vertical="center"/>
    </xf>
    <xf numFmtId="0" fontId="150" fillId="6" borderId="10" xfId="10" applyFont="1" applyFill="1" applyBorder="1" applyAlignment="1">
      <alignment horizontal="left" vertical="center"/>
    </xf>
    <xf numFmtId="0" fontId="147" fillId="6" borderId="10" xfId="37" applyNumberFormat="1" applyFont="1" applyFill="1" applyBorder="1" applyAlignment="1">
      <alignment horizontal="center"/>
    </xf>
    <xf numFmtId="43" fontId="147" fillId="6" borderId="10" xfId="37" applyFont="1" applyFill="1" applyBorder="1" applyAlignment="1">
      <alignment horizontal="center"/>
    </xf>
    <xf numFmtId="0" fontId="165" fillId="6" borderId="0" xfId="10" applyFont="1" applyFill="1"/>
    <xf numFmtId="0" fontId="147" fillId="6" borderId="10" xfId="37" applyNumberFormat="1" applyFont="1" applyFill="1" applyBorder="1" applyAlignment="1">
      <alignment horizontal="center" vertical="center"/>
    </xf>
    <xf numFmtId="43" fontId="111" fillId="6" borderId="10" xfId="37" applyFont="1" applyFill="1" applyBorder="1" applyAlignment="1">
      <alignment horizontal="center"/>
    </xf>
    <xf numFmtId="43" fontId="111" fillId="6" borderId="10" xfId="10" applyNumberFormat="1" applyFont="1" applyFill="1" applyBorder="1" applyAlignment="1">
      <alignment horizontal="center"/>
    </xf>
    <xf numFmtId="0" fontId="147" fillId="6" borderId="11" xfId="10" applyFont="1" applyFill="1" applyBorder="1" applyAlignment="1">
      <alignment horizontal="center" vertical="center"/>
    </xf>
    <xf numFmtId="0" fontId="150" fillId="6" borderId="11" xfId="10" applyFont="1" applyFill="1" applyBorder="1" applyAlignment="1">
      <alignment horizontal="left" vertical="center"/>
    </xf>
    <xf numFmtId="0" fontId="147" fillId="6" borderId="11" xfId="37" applyNumberFormat="1" applyFont="1" applyFill="1" applyBorder="1" applyAlignment="1">
      <alignment horizontal="center" vertical="center"/>
    </xf>
    <xf numFmtId="43" fontId="147" fillId="6" borderId="11" xfId="37" applyFont="1" applyFill="1" applyBorder="1" applyAlignment="1">
      <alignment horizontal="center"/>
    </xf>
    <xf numFmtId="0" fontId="108" fillId="0" borderId="0" xfId="0" applyFont="1" applyAlignment="1">
      <alignment vertical="center"/>
    </xf>
    <xf numFmtId="49" fontId="208" fillId="0" borderId="0" xfId="185" applyNumberFormat="1" applyFont="1" applyFill="1" applyBorder="1"/>
    <xf numFmtId="165" fontId="108" fillId="0" borderId="0" xfId="0" applyNumberFormat="1" applyFont="1" applyAlignment="1">
      <alignment vertical="center"/>
    </xf>
    <xf numFmtId="49" fontId="74" fillId="0" borderId="0" xfId="185" applyNumberFormat="1" applyFont="1" applyFill="1" applyBorder="1"/>
    <xf numFmtId="0" fontId="108" fillId="0" borderId="0" xfId="0" applyFont="1" applyAlignment="1">
      <alignment horizontal="center" vertical="center"/>
    </xf>
    <xf numFmtId="49" fontId="74" fillId="0" borderId="0" xfId="185" applyNumberFormat="1" applyFont="1" applyFill="1" applyBorder="1" applyAlignment="1">
      <alignment horizontal="center" vertical="center"/>
    </xf>
    <xf numFmtId="165" fontId="108" fillId="0" borderId="0" xfId="0" applyNumberFormat="1" applyFont="1" applyAlignment="1">
      <alignment horizontal="left" vertical="center"/>
    </xf>
    <xf numFmtId="49" fontId="74" fillId="0" borderId="0" xfId="185" applyNumberFormat="1" applyFont="1" applyFill="1" applyBorder="1" applyAlignment="1">
      <alignment horizontal="center"/>
    </xf>
    <xf numFmtId="49" fontId="176" fillId="0" borderId="0" xfId="185" applyNumberFormat="1" applyFont="1" applyFill="1" applyBorder="1" applyAlignment="1">
      <alignment vertical="center"/>
    </xf>
    <xf numFmtId="49" fontId="76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 applyAlignment="1">
      <alignment vertical="top"/>
    </xf>
    <xf numFmtId="49" fontId="72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/>
    <xf numFmtId="165" fontId="72" fillId="0" borderId="0" xfId="185" applyFont="1" applyFill="1" applyBorder="1"/>
    <xf numFmtId="0" fontId="150" fillId="6" borderId="10" xfId="0" applyFont="1" applyFill="1" applyBorder="1" applyAlignment="1">
      <alignment shrinkToFit="1"/>
    </xf>
    <xf numFmtId="0" fontId="147" fillId="6" borderId="14" xfId="0" applyFont="1" applyFill="1" applyBorder="1" applyAlignment="1">
      <alignment horizontal="center"/>
    </xf>
    <xf numFmtId="0" fontId="147" fillId="0" borderId="15" xfId="0" applyFont="1" applyBorder="1" applyAlignment="1">
      <alignment shrinkToFit="1"/>
    </xf>
    <xf numFmtId="2" fontId="147" fillId="6" borderId="14" xfId="185" applyNumberFormat="1" applyFont="1" applyFill="1" applyBorder="1" applyAlignment="1" applyProtection="1">
      <alignment horizontal="center" shrinkToFit="1"/>
    </xf>
    <xf numFmtId="0" fontId="147" fillId="0" borderId="11" xfId="0" applyFont="1" applyBorder="1" applyAlignment="1">
      <alignment horizontal="left"/>
    </xf>
    <xf numFmtId="169" fontId="104" fillId="7" borderId="41" xfId="55" applyNumberFormat="1" applyFont="1" applyFill="1" applyBorder="1" applyAlignment="1">
      <alignment horizontal="right" vertical="center" wrapText="1"/>
    </xf>
    <xf numFmtId="165" fontId="147" fillId="0" borderId="18" xfId="185" applyFont="1" applyFill="1" applyBorder="1" applyAlignment="1" applyProtection="1"/>
    <xf numFmtId="0" fontId="147" fillId="0" borderId="22" xfId="0" applyFont="1" applyBorder="1" applyAlignment="1">
      <alignment horizontal="center"/>
    </xf>
    <xf numFmtId="0" fontId="147" fillId="0" borderId="22" xfId="0" applyFont="1" applyBorder="1"/>
    <xf numFmtId="165" fontId="147" fillId="0" borderId="22" xfId="185" applyFont="1" applyFill="1" applyBorder="1" applyAlignment="1"/>
    <xf numFmtId="2" fontId="147" fillId="0" borderId="22" xfId="185" applyNumberFormat="1" applyFont="1" applyFill="1" applyBorder="1" applyAlignment="1" applyProtection="1">
      <alignment horizontal="center"/>
    </xf>
    <xf numFmtId="2" fontId="147" fillId="0" borderId="22" xfId="185" applyNumberFormat="1" applyFont="1" applyFill="1" applyBorder="1" applyAlignment="1">
      <alignment horizontal="center"/>
    </xf>
    <xf numFmtId="165" fontId="147" fillId="0" borderId="22" xfId="185" applyFont="1" applyFill="1" applyBorder="1" applyAlignment="1" applyProtection="1"/>
    <xf numFmtId="43" fontId="107" fillId="0" borderId="0" xfId="55" applyFont="1" applyFill="1" applyAlignment="1"/>
    <xf numFmtId="0" fontId="147" fillId="6" borderId="22" xfId="27" applyFont="1" applyFill="1" applyBorder="1" applyAlignment="1">
      <alignment vertical="center" wrapText="1"/>
    </xf>
    <xf numFmtId="0" fontId="147" fillId="6" borderId="14" xfId="27" applyFont="1" applyFill="1" applyBorder="1" applyAlignment="1">
      <alignment horizontal="center" vertical="center"/>
    </xf>
    <xf numFmtId="0" fontId="147" fillId="6" borderId="14" xfId="27" applyFont="1" applyFill="1" applyBorder="1" applyAlignment="1">
      <alignment vertical="center" wrapText="1"/>
    </xf>
    <xf numFmtId="49" fontId="147" fillId="6" borderId="14" xfId="47" applyNumberFormat="1" applyFont="1" applyFill="1" applyBorder="1" applyAlignment="1">
      <alignment horizontal="center" vertical="center"/>
    </xf>
    <xf numFmtId="43" fontId="147" fillId="6" borderId="14" xfId="37" applyFont="1" applyFill="1" applyBorder="1" applyAlignment="1">
      <alignment vertical="center"/>
    </xf>
    <xf numFmtId="43" fontId="147" fillId="6" borderId="14" xfId="37" applyFont="1" applyFill="1" applyBorder="1" applyAlignment="1">
      <alignment horizontal="center" vertical="center"/>
    </xf>
    <xf numFmtId="0" fontId="147" fillId="6" borderId="9" xfId="27" applyFont="1" applyFill="1" applyBorder="1" applyAlignment="1">
      <alignment horizontal="left" vertical="center" wrapText="1"/>
    </xf>
    <xf numFmtId="165" fontId="147" fillId="0" borderId="11" xfId="185" applyFont="1" applyFill="1" applyBorder="1" applyAlignment="1">
      <alignment horizontal="center"/>
    </xf>
    <xf numFmtId="0" fontId="150" fillId="0" borderId="18" xfId="0" applyFont="1" applyBorder="1" applyAlignment="1">
      <alignment horizontal="center"/>
    </xf>
    <xf numFmtId="0" fontId="110" fillId="9" borderId="6" xfId="10" applyFont="1" applyFill="1" applyBorder="1" applyAlignment="1">
      <alignment horizontal="center" vertical="center"/>
    </xf>
    <xf numFmtId="0" fontId="111" fillId="0" borderId="0" xfId="10" applyFont="1" applyAlignment="1">
      <alignment horizontal="center"/>
    </xf>
    <xf numFmtId="0" fontId="209" fillId="0" borderId="0" xfId="10" applyFont="1" applyAlignment="1">
      <alignment vertical="center"/>
    </xf>
    <xf numFmtId="43" fontId="87" fillId="0" borderId="0" xfId="55" applyFont="1" applyAlignment="1">
      <alignment vertical="center"/>
    </xf>
    <xf numFmtId="43" fontId="87" fillId="0" borderId="0" xfId="37" applyFont="1" applyAlignment="1">
      <alignment vertical="center"/>
    </xf>
    <xf numFmtId="0" fontId="87" fillId="0" borderId="0" xfId="10" applyFont="1" applyAlignment="1">
      <alignment vertical="center"/>
    </xf>
    <xf numFmtId="43" fontId="209" fillId="0" borderId="0" xfId="55" applyFont="1" applyAlignment="1">
      <alignment vertical="center"/>
    </xf>
    <xf numFmtId="43" fontId="210" fillId="0" borderId="0" xfId="55" applyFont="1"/>
    <xf numFmtId="43" fontId="209" fillId="0" borderId="0" xfId="10" applyNumberFormat="1" applyFont="1"/>
    <xf numFmtId="165" fontId="209" fillId="0" borderId="0" xfId="10" applyNumberFormat="1" applyFont="1"/>
    <xf numFmtId="43" fontId="209" fillId="0" borderId="0" xfId="55" applyFont="1"/>
    <xf numFmtId="0" fontId="209" fillId="0" borderId="0" xfId="10" applyFont="1"/>
    <xf numFmtId="43" fontId="87" fillId="6" borderId="0" xfId="10" applyNumberFormat="1" applyFont="1" applyFill="1"/>
    <xf numFmtId="165" fontId="87" fillId="6" borderId="0" xfId="10" applyNumberFormat="1" applyFont="1" applyFill="1"/>
    <xf numFmtId="43" fontId="87" fillId="6" borderId="0" xfId="55" applyFont="1" applyFill="1"/>
    <xf numFmtId="0" fontId="87" fillId="6" borderId="0" xfId="10" applyFont="1" applyFill="1"/>
    <xf numFmtId="43" fontId="210" fillId="6" borderId="0" xfId="55" applyFont="1" applyFill="1"/>
    <xf numFmtId="43" fontId="87" fillId="6" borderId="0" xfId="55" applyFont="1" applyFill="1" applyAlignment="1"/>
    <xf numFmtId="43" fontId="210" fillId="6" borderId="0" xfId="55" applyFont="1" applyFill="1" applyAlignment="1"/>
    <xf numFmtId="43" fontId="211" fillId="6" borderId="0" xfId="55" applyFont="1" applyFill="1" applyAlignment="1"/>
    <xf numFmtId="0" fontId="212" fillId="6" borderId="0" xfId="10" applyFont="1" applyFill="1"/>
    <xf numFmtId="43" fontId="212" fillId="6" borderId="0" xfId="55" applyFont="1" applyFill="1"/>
    <xf numFmtId="0" fontId="212" fillId="0" borderId="0" xfId="10" applyFont="1"/>
    <xf numFmtId="43" fontId="212" fillId="0" borderId="0" xfId="55" applyFont="1" applyFill="1"/>
    <xf numFmtId="43" fontId="212" fillId="0" borderId="0" xfId="55" applyFont="1"/>
    <xf numFmtId="43" fontId="211" fillId="0" borderId="0" xfId="55" applyFont="1"/>
    <xf numFmtId="43" fontId="211" fillId="0" borderId="0" xfId="55" applyFont="1" applyAlignment="1">
      <alignment vertical="center"/>
    </xf>
    <xf numFmtId="0" fontId="183" fillId="0" borderId="0" xfId="185" applyNumberFormat="1" applyFont="1" applyFill="1" applyBorder="1"/>
    <xf numFmtId="43" fontId="183" fillId="0" borderId="0" xfId="185" applyNumberFormat="1" applyFont="1" applyFill="1" applyBorder="1"/>
    <xf numFmtId="0" fontId="185" fillId="0" borderId="0" xfId="185" applyNumberFormat="1" applyFont="1" applyFill="1" applyBorder="1"/>
    <xf numFmtId="0" fontId="185" fillId="0" borderId="0" xfId="185" applyNumberFormat="1" applyFont="1" applyFill="1" applyBorder="1" applyAlignment="1">
      <alignment horizontal="center" vertical="center"/>
    </xf>
    <xf numFmtId="0" fontId="157" fillId="6" borderId="0" xfId="185" applyNumberFormat="1" applyFont="1" applyFill="1" applyBorder="1" applyAlignment="1">
      <alignment vertical="center"/>
    </xf>
    <xf numFmtId="0" fontId="185" fillId="0" borderId="0" xfId="185" applyNumberFormat="1" applyFont="1" applyFill="1" applyBorder="1" applyAlignment="1">
      <alignment vertical="center"/>
    </xf>
    <xf numFmtId="0" fontId="157" fillId="0" borderId="0" xfId="185" applyNumberFormat="1" applyFont="1" applyFill="1" applyBorder="1" applyAlignment="1">
      <alignment vertical="center"/>
    </xf>
    <xf numFmtId="0" fontId="185" fillId="6" borderId="0" xfId="185" applyNumberFormat="1" applyFont="1" applyFill="1" applyBorder="1" applyAlignment="1">
      <alignment vertical="center"/>
    </xf>
    <xf numFmtId="0" fontId="186" fillId="0" borderId="0" xfId="185" applyNumberFormat="1" applyFont="1" applyFill="1" applyBorder="1" applyAlignment="1">
      <alignment vertical="center"/>
    </xf>
    <xf numFmtId="0" fontId="152" fillId="0" borderId="0" xfId="185" applyNumberFormat="1" applyFont="1" applyFill="1" applyBorder="1" applyAlignment="1">
      <alignment vertical="center"/>
    </xf>
    <xf numFmtId="0" fontId="157" fillId="0" borderId="0" xfId="185" applyNumberFormat="1" applyFont="1" applyFill="1" applyBorder="1"/>
    <xf numFmtId="0" fontId="165" fillId="0" borderId="0" xfId="185" applyNumberFormat="1" applyFont="1" applyFill="1" applyBorder="1"/>
    <xf numFmtId="0" fontId="170" fillId="0" borderId="0" xfId="0" applyFont="1" applyAlignment="1">
      <alignment horizontal="left"/>
    </xf>
    <xf numFmtId="0" fontId="121" fillId="0" borderId="0" xfId="0" applyFont="1" applyAlignment="1">
      <alignment horizontal="left"/>
    </xf>
    <xf numFmtId="165" fontId="148" fillId="0" borderId="20" xfId="3" applyFont="1" applyBorder="1" applyAlignment="1">
      <alignment horizontal="center" vertical="center" wrapText="1"/>
    </xf>
    <xf numFmtId="165" fontId="148" fillId="0" borderId="4" xfId="3" applyFont="1" applyBorder="1" applyAlignment="1">
      <alignment horizontal="center" vertical="center"/>
    </xf>
    <xf numFmtId="0" fontId="124" fillId="0" borderId="0" xfId="0" applyFont="1" applyAlignment="1">
      <alignment horizontal="center"/>
    </xf>
    <xf numFmtId="0" fontId="124" fillId="0" borderId="25" xfId="0" applyFont="1" applyBorder="1" applyAlignment="1">
      <alignment horizontal="center"/>
    </xf>
    <xf numFmtId="165" fontId="148" fillId="0" borderId="20" xfId="3" applyFont="1" applyBorder="1" applyAlignment="1">
      <alignment horizontal="center" vertical="center"/>
    </xf>
    <xf numFmtId="0" fontId="169" fillId="0" borderId="0" xfId="0" applyFont="1" applyAlignment="1">
      <alignment horizontal="left"/>
    </xf>
    <xf numFmtId="165" fontId="148" fillId="0" borderId="31" xfId="3" applyFont="1" applyBorder="1" applyAlignment="1">
      <alignment horizontal="center" vertical="center"/>
    </xf>
    <xf numFmtId="165" fontId="148" fillId="0" borderId="24" xfId="3" applyFont="1" applyBorder="1" applyAlignment="1">
      <alignment horizontal="center" vertical="center"/>
    </xf>
    <xf numFmtId="165" fontId="148" fillId="0" borderId="31" xfId="3" applyFont="1" applyBorder="1" applyAlignment="1">
      <alignment horizontal="center" vertical="center" wrapText="1"/>
    </xf>
    <xf numFmtId="165" fontId="148" fillId="0" borderId="24" xfId="3" applyFont="1" applyBorder="1" applyAlignment="1">
      <alignment horizontal="center" vertical="center" wrapText="1"/>
    </xf>
    <xf numFmtId="0" fontId="148" fillId="0" borderId="20" xfId="0" applyFont="1" applyBorder="1" applyAlignment="1">
      <alignment horizontal="center" vertical="center"/>
    </xf>
    <xf numFmtId="0" fontId="148" fillId="0" borderId="4" xfId="0" applyFont="1" applyBorder="1" applyAlignment="1">
      <alignment horizontal="center" vertical="center"/>
    </xf>
    <xf numFmtId="0" fontId="188" fillId="0" borderId="41" xfId="25" applyFont="1" applyBorder="1" applyAlignment="1">
      <alignment horizontal="center" vertical="center" wrapText="1" readingOrder="1"/>
    </xf>
    <xf numFmtId="0" fontId="188" fillId="0" borderId="41" xfId="25" applyFont="1" applyBorder="1" applyAlignment="1">
      <alignment horizontal="center" vertical="center" readingOrder="1"/>
    </xf>
    <xf numFmtId="0" fontId="188" fillId="28" borderId="42" xfId="25" applyFont="1" applyFill="1" applyBorder="1" applyAlignment="1">
      <alignment horizontal="center" vertical="center" wrapText="1" readingOrder="1"/>
    </xf>
    <xf numFmtId="0" fontId="188" fillId="28" borderId="43" xfId="25" applyFont="1" applyFill="1" applyBorder="1" applyAlignment="1">
      <alignment horizontal="center" vertical="center" wrapText="1" readingOrder="1"/>
    </xf>
    <xf numFmtId="0" fontId="188" fillId="28" borderId="44" xfId="25" applyFont="1" applyFill="1" applyBorder="1" applyAlignment="1">
      <alignment horizontal="center" vertical="center" wrapText="1" readingOrder="1"/>
    </xf>
    <xf numFmtId="0" fontId="180" fillId="0" borderId="0" xfId="0" applyFont="1" applyAlignment="1">
      <alignment horizontal="center"/>
    </xf>
    <xf numFmtId="0" fontId="188" fillId="29" borderId="42" xfId="25" applyFont="1" applyFill="1" applyBorder="1" applyAlignment="1">
      <alignment horizontal="center" vertical="center" wrapText="1" readingOrder="1"/>
    </xf>
    <xf numFmtId="0" fontId="188" fillId="29" borderId="43" xfId="25" applyFont="1" applyFill="1" applyBorder="1" applyAlignment="1">
      <alignment horizontal="center" vertical="center" wrapText="1" readingOrder="1"/>
    </xf>
    <xf numFmtId="0" fontId="188" fillId="29" borderId="44" xfId="25" applyFont="1" applyFill="1" applyBorder="1" applyAlignment="1">
      <alignment horizontal="center" vertical="center" wrapText="1" readingOrder="1"/>
    </xf>
    <xf numFmtId="0" fontId="188" fillId="5" borderId="42" xfId="25" applyFont="1" applyFill="1" applyBorder="1" applyAlignment="1">
      <alignment horizontal="center" vertical="center" wrapText="1" readingOrder="1"/>
    </xf>
    <xf numFmtId="0" fontId="188" fillId="5" borderId="43" xfId="25" applyFont="1" applyFill="1" applyBorder="1" applyAlignment="1">
      <alignment horizontal="center" vertical="center" wrapText="1" readingOrder="1"/>
    </xf>
    <xf numFmtId="0" fontId="188" fillId="5" borderId="44" xfId="25" applyFont="1" applyFill="1" applyBorder="1" applyAlignment="1">
      <alignment horizontal="center" vertical="center" wrapText="1" readingOrder="1"/>
    </xf>
    <xf numFmtId="0" fontId="148" fillId="6" borderId="2" xfId="0" applyFont="1" applyFill="1" applyBorder="1" applyAlignment="1">
      <alignment horizontal="center" vertical="center"/>
    </xf>
    <xf numFmtId="0" fontId="148" fillId="6" borderId="23" xfId="0" applyFont="1" applyFill="1" applyBorder="1" applyAlignment="1">
      <alignment horizontal="center" vertical="center"/>
    </xf>
    <xf numFmtId="0" fontId="148" fillId="6" borderId="3" xfId="0" applyFont="1" applyFill="1" applyBorder="1" applyAlignment="1">
      <alignment horizontal="center" vertical="center" wrapText="1"/>
    </xf>
    <xf numFmtId="165" fontId="148" fillId="6" borderId="26" xfId="185" applyFont="1" applyFill="1" applyBorder="1" applyAlignment="1" applyProtection="1">
      <alignment horizontal="center" vertical="center" wrapText="1"/>
    </xf>
    <xf numFmtId="165" fontId="148" fillId="6" borderId="23" xfId="185" applyFont="1" applyFill="1" applyBorder="1" applyAlignment="1" applyProtection="1">
      <alignment horizontal="center" vertical="center" wrapText="1"/>
    </xf>
    <xf numFmtId="0" fontId="184" fillId="6" borderId="0" xfId="0" applyFont="1" applyFill="1" applyAlignment="1">
      <alignment horizontal="center"/>
    </xf>
    <xf numFmtId="0" fontId="184" fillId="0" borderId="0" xfId="0" applyFont="1" applyAlignment="1">
      <alignment horizontal="center"/>
    </xf>
    <xf numFmtId="0" fontId="184" fillId="6" borderId="0" xfId="0" applyFont="1" applyFill="1" applyAlignment="1">
      <alignment horizontal="center" vertical="center"/>
    </xf>
    <xf numFmtId="165" fontId="148" fillId="0" borderId="20" xfId="185" applyFont="1" applyFill="1" applyBorder="1" applyAlignment="1" applyProtection="1">
      <alignment horizontal="center" vertical="center"/>
    </xf>
    <xf numFmtId="165" fontId="148" fillId="0" borderId="8" xfId="185" applyFont="1" applyFill="1" applyBorder="1" applyAlignment="1" applyProtection="1">
      <alignment horizontal="center" vertical="center"/>
    </xf>
    <xf numFmtId="165" fontId="148" fillId="0" borderId="4" xfId="185" applyFont="1" applyFill="1" applyBorder="1" applyAlignment="1" applyProtection="1">
      <alignment horizontal="center" vertical="center"/>
    </xf>
    <xf numFmtId="0" fontId="148" fillId="5" borderId="32" xfId="0" applyFont="1" applyFill="1" applyBorder="1" applyAlignment="1">
      <alignment horizontal="center"/>
    </xf>
    <xf numFmtId="0" fontId="148" fillId="5" borderId="33" xfId="0" applyFont="1" applyFill="1" applyBorder="1" applyAlignment="1">
      <alignment horizontal="center"/>
    </xf>
    <xf numFmtId="0" fontId="148" fillId="5" borderId="5" xfId="0" applyFont="1" applyFill="1" applyBorder="1" applyAlignment="1">
      <alignment horizontal="center"/>
    </xf>
    <xf numFmtId="0" fontId="148" fillId="6" borderId="20" xfId="0" applyFont="1" applyFill="1" applyBorder="1" applyAlignment="1">
      <alignment horizontal="center" vertical="center" wrapText="1"/>
    </xf>
    <xf numFmtId="0" fontId="148" fillId="6" borderId="8" xfId="0" applyFont="1" applyFill="1" applyBorder="1" applyAlignment="1">
      <alignment horizontal="center" vertical="center" wrapText="1"/>
    </xf>
    <xf numFmtId="0" fontId="148" fillId="0" borderId="3" xfId="0" applyFont="1" applyBorder="1" applyAlignment="1">
      <alignment horizontal="center" vertical="center"/>
    </xf>
    <xf numFmtId="0" fontId="148" fillId="6" borderId="20" xfId="0" applyFont="1" applyFill="1" applyBorder="1" applyAlignment="1">
      <alignment horizontal="center" vertical="center"/>
    </xf>
    <xf numFmtId="0" fontId="148" fillId="6" borderId="8" xfId="0" applyFont="1" applyFill="1" applyBorder="1" applyAlignment="1">
      <alignment horizontal="center" vertical="center"/>
    </xf>
    <xf numFmtId="165" fontId="148" fillId="0" borderId="24" xfId="185" applyFont="1" applyFill="1" applyBorder="1" applyAlignment="1" applyProtection="1">
      <alignment horizontal="center" vertical="center"/>
    </xf>
    <xf numFmtId="165" fontId="148" fillId="0" borderId="7" xfId="185" applyFont="1" applyFill="1" applyBorder="1" applyAlignment="1" applyProtection="1">
      <alignment horizontal="center" vertical="center"/>
    </xf>
    <xf numFmtId="0" fontId="148" fillId="0" borderId="27" xfId="0" applyFont="1" applyBorder="1" applyAlignment="1">
      <alignment horizontal="center" wrapText="1"/>
    </xf>
    <xf numFmtId="0" fontId="148" fillId="0" borderId="0" xfId="0" applyFont="1" applyAlignment="1">
      <alignment horizontal="center"/>
    </xf>
    <xf numFmtId="0" fontId="184" fillId="0" borderId="0" xfId="0" applyFont="1" applyAlignment="1">
      <alignment horizontal="center" vertical="center"/>
    </xf>
    <xf numFmtId="0" fontId="184" fillId="6" borderId="25" xfId="0" applyFont="1" applyFill="1" applyBorder="1" applyAlignment="1">
      <alignment horizontal="center"/>
    </xf>
    <xf numFmtId="0" fontId="148" fillId="6" borderId="3" xfId="0" applyFont="1" applyFill="1" applyBorder="1" applyAlignment="1">
      <alignment horizontal="center" vertical="center"/>
    </xf>
    <xf numFmtId="0" fontId="148" fillId="6" borderId="3" xfId="0" applyFont="1" applyFill="1" applyBorder="1" applyAlignment="1">
      <alignment horizontal="center" vertical="top"/>
    </xf>
    <xf numFmtId="0" fontId="148" fillId="0" borderId="20" xfId="0" applyFont="1" applyBorder="1" applyAlignment="1">
      <alignment horizontal="center" vertical="center" wrapText="1"/>
    </xf>
    <xf numFmtId="0" fontId="148" fillId="0" borderId="8" xfId="0" applyFont="1" applyBorder="1" applyAlignment="1">
      <alignment horizontal="center" vertical="center" wrapText="1"/>
    </xf>
    <xf numFmtId="0" fontId="148" fillId="0" borderId="8" xfId="0" applyFont="1" applyBorder="1" applyAlignment="1">
      <alignment horizontal="center" vertical="center"/>
    </xf>
    <xf numFmtId="0" fontId="148" fillId="6" borderId="26" xfId="0" applyFont="1" applyFill="1" applyBorder="1" applyAlignment="1">
      <alignment horizontal="center" vertical="center" wrapText="1"/>
    </xf>
    <xf numFmtId="0" fontId="148" fillId="6" borderId="23" xfId="0" applyFont="1" applyFill="1" applyBorder="1" applyAlignment="1">
      <alignment horizontal="center" vertical="center" wrapText="1"/>
    </xf>
    <xf numFmtId="0" fontId="148" fillId="0" borderId="4" xfId="0" applyFont="1" applyBorder="1" applyAlignment="1">
      <alignment horizontal="center" vertical="center" wrapText="1"/>
    </xf>
    <xf numFmtId="165" fontId="148" fillId="6" borderId="26" xfId="185" applyFont="1" applyFill="1" applyBorder="1" applyAlignment="1" applyProtection="1">
      <alignment horizontal="center" vertical="center"/>
    </xf>
    <xf numFmtId="165" fontId="148" fillId="6" borderId="23" xfId="185" applyFont="1" applyFill="1" applyBorder="1" applyAlignment="1" applyProtection="1">
      <alignment horizontal="center" vertical="center"/>
    </xf>
    <xf numFmtId="165" fontId="148" fillId="6" borderId="26" xfId="185" applyFont="1" applyFill="1" applyBorder="1" applyAlignment="1" applyProtection="1">
      <alignment horizontal="center" wrapText="1"/>
    </xf>
    <xf numFmtId="165" fontId="148" fillId="6" borderId="2" xfId="185" applyFont="1" applyFill="1" applyBorder="1" applyAlignment="1" applyProtection="1">
      <alignment horizontal="center" wrapText="1"/>
    </xf>
    <xf numFmtId="165" fontId="148" fillId="6" borderId="23" xfId="185" applyFont="1" applyFill="1" applyBorder="1" applyAlignment="1" applyProtection="1">
      <alignment horizontal="center" wrapText="1"/>
    </xf>
    <xf numFmtId="2" fontId="148" fillId="0" borderId="20" xfId="185" applyNumberFormat="1" applyFont="1" applyFill="1" applyBorder="1" applyAlignment="1" applyProtection="1">
      <alignment horizontal="center" vertical="center"/>
    </xf>
    <xf numFmtId="2" fontId="148" fillId="0" borderId="8" xfId="185" applyNumberFormat="1" applyFont="1" applyFill="1" applyBorder="1" applyAlignment="1" applyProtection="1">
      <alignment horizontal="center" vertical="center"/>
    </xf>
    <xf numFmtId="2" fontId="148" fillId="0" borderId="4" xfId="185" applyNumberFormat="1" applyFont="1" applyFill="1" applyBorder="1" applyAlignment="1" applyProtection="1">
      <alignment horizontal="center" vertical="center"/>
    </xf>
    <xf numFmtId="2" fontId="148" fillId="0" borderId="20" xfId="185" applyNumberFormat="1" applyFont="1" applyFill="1" applyBorder="1" applyAlignment="1" applyProtection="1">
      <alignment horizontal="center" vertical="center" wrapText="1"/>
    </xf>
    <xf numFmtId="2" fontId="148" fillId="0" borderId="8" xfId="185" applyNumberFormat="1" applyFont="1" applyFill="1" applyBorder="1" applyAlignment="1" applyProtection="1">
      <alignment horizontal="center" vertical="center" wrapText="1"/>
    </xf>
    <xf numFmtId="2" fontId="148" fillId="0" borderId="4" xfId="185" applyNumberFormat="1" applyFont="1" applyFill="1" applyBorder="1" applyAlignment="1" applyProtection="1">
      <alignment horizontal="center" vertical="center" wrapText="1"/>
    </xf>
    <xf numFmtId="0" fontId="141" fillId="0" borderId="0" xfId="10" applyFont="1" applyAlignment="1">
      <alignment horizontal="center" vertical="center"/>
    </xf>
    <xf numFmtId="0" fontId="166" fillId="0" borderId="25" xfId="110" applyFont="1" applyBorder="1" applyAlignment="1">
      <alignment horizontal="center" vertical="center"/>
    </xf>
    <xf numFmtId="43" fontId="125" fillId="10" borderId="20" xfId="55" applyFont="1" applyFill="1" applyBorder="1" applyAlignment="1">
      <alignment horizontal="center" vertical="center"/>
    </xf>
    <xf numFmtId="43" fontId="125" fillId="10" borderId="4" xfId="55" applyFont="1" applyFill="1" applyBorder="1" applyAlignment="1">
      <alignment horizontal="center" vertical="center"/>
    </xf>
    <xf numFmtId="0" fontId="125" fillId="0" borderId="3" xfId="110" applyFont="1" applyBorder="1" applyAlignment="1">
      <alignment horizontal="left" vertical="center" wrapText="1"/>
    </xf>
    <xf numFmtId="0" fontId="125" fillId="7" borderId="3" xfId="110" applyFont="1" applyFill="1" applyBorder="1" applyAlignment="1">
      <alignment horizontal="left" vertical="center"/>
    </xf>
    <xf numFmtId="43" fontId="125" fillId="10" borderId="3" xfId="55" applyFont="1" applyFill="1" applyBorder="1" applyAlignment="1">
      <alignment horizontal="center" vertical="center" wrapText="1"/>
    </xf>
    <xf numFmtId="0" fontId="125" fillId="10" borderId="3" xfId="110" applyFont="1" applyFill="1" applyBorder="1" applyAlignment="1">
      <alignment horizontal="center" vertical="center"/>
    </xf>
    <xf numFmtId="0" fontId="194" fillId="0" borderId="3" xfId="110" applyFont="1" applyBorder="1" applyAlignment="1">
      <alignment horizontal="left" vertical="center" wrapText="1"/>
    </xf>
    <xf numFmtId="0" fontId="125" fillId="0" borderId="26" xfId="110" applyFont="1" applyBorder="1" applyAlignment="1">
      <alignment horizontal="left" vertical="center"/>
    </xf>
    <xf numFmtId="0" fontId="125" fillId="0" borderId="23" xfId="110" applyFont="1" applyBorder="1" applyAlignment="1">
      <alignment horizontal="left" vertical="center"/>
    </xf>
    <xf numFmtId="0" fontId="125" fillId="10" borderId="31" xfId="110" applyFont="1" applyFill="1" applyBorder="1" applyAlignment="1">
      <alignment horizontal="center" vertical="center"/>
    </xf>
    <xf numFmtId="0" fontId="125" fillId="10" borderId="24" xfId="110" applyFont="1" applyFill="1" applyBorder="1" applyAlignment="1">
      <alignment horizontal="center" vertical="center"/>
    </xf>
    <xf numFmtId="0" fontId="125" fillId="10" borderId="12" xfId="110" applyFont="1" applyFill="1" applyBorder="1" applyAlignment="1">
      <alignment horizontal="center" vertical="center"/>
    </xf>
    <xf numFmtId="0" fontId="125" fillId="10" borderId="19" xfId="110" applyFont="1" applyFill="1" applyBorder="1" applyAlignment="1">
      <alignment horizontal="center" vertical="center"/>
    </xf>
    <xf numFmtId="0" fontId="125" fillId="24" borderId="3" xfId="110" applyFont="1" applyFill="1" applyBorder="1" applyAlignment="1">
      <alignment horizontal="center" vertical="center"/>
    </xf>
    <xf numFmtId="0" fontId="125" fillId="0" borderId="3" xfId="110" applyFont="1" applyBorder="1" applyAlignment="1">
      <alignment horizontal="left" vertical="center" wrapText="1" shrinkToFit="1"/>
    </xf>
    <xf numFmtId="0" fontId="102" fillId="0" borderId="0" xfId="0" applyFont="1" applyAlignment="1">
      <alignment horizontal="center"/>
    </xf>
    <xf numFmtId="0" fontId="102" fillId="0" borderId="25" xfId="0" applyFont="1" applyBorder="1" applyAlignment="1">
      <alignment horizontal="center"/>
    </xf>
    <xf numFmtId="43" fontId="109" fillId="0" borderId="20" xfId="55" applyFont="1" applyBorder="1" applyAlignment="1">
      <alignment horizontal="center" vertical="center" wrapText="1"/>
    </xf>
    <xf numFmtId="43" fontId="109" fillId="0" borderId="8" xfId="55" applyFont="1" applyBorder="1" applyAlignment="1">
      <alignment horizontal="center" vertical="center" wrapText="1"/>
    </xf>
    <xf numFmtId="43" fontId="109" fillId="0" borderId="4" xfId="55" applyFont="1" applyBorder="1" applyAlignment="1">
      <alignment horizontal="center" vertical="center" wrapText="1"/>
    </xf>
    <xf numFmtId="0" fontId="109" fillId="0" borderId="3" xfId="0" applyFont="1" applyBorder="1" applyAlignment="1">
      <alignment horizontal="center" vertical="center"/>
    </xf>
    <xf numFmtId="43" fontId="109" fillId="0" borderId="26" xfId="55" applyFont="1" applyBorder="1" applyAlignment="1">
      <alignment horizontal="center" vertical="center" wrapText="1"/>
    </xf>
    <xf numFmtId="43" fontId="109" fillId="0" borderId="23" xfId="55" applyFont="1" applyBorder="1" applyAlignment="1">
      <alignment horizontal="center" vertical="center" wrapText="1"/>
    </xf>
    <xf numFmtId="43" fontId="109" fillId="0" borderId="3" xfId="55" applyFont="1" applyBorder="1" applyAlignment="1">
      <alignment horizontal="center" vertical="center"/>
    </xf>
    <xf numFmtId="43" fontId="109" fillId="0" borderId="20" xfId="55" applyFont="1" applyBorder="1" applyAlignment="1">
      <alignment horizontal="center" vertical="center"/>
    </xf>
    <xf numFmtId="43" fontId="109" fillId="0" borderId="4" xfId="55" applyFont="1" applyBorder="1" applyAlignment="1">
      <alignment horizontal="center" vertical="center"/>
    </xf>
    <xf numFmtId="43" fontId="109" fillId="0" borderId="31" xfId="55" applyFont="1" applyBorder="1" applyAlignment="1">
      <alignment horizontal="center" vertical="center" wrapText="1"/>
    </xf>
    <xf numFmtId="43" fontId="109" fillId="0" borderId="12" xfId="55" applyFont="1" applyBorder="1" applyAlignment="1">
      <alignment horizontal="center" vertical="center"/>
    </xf>
    <xf numFmtId="0" fontId="194" fillId="0" borderId="0" xfId="10" applyFont="1" applyAlignment="1">
      <alignment horizontal="center" vertical="center"/>
    </xf>
    <xf numFmtId="49" fontId="106" fillId="0" borderId="20" xfId="37" applyNumberFormat="1" applyFont="1" applyBorder="1" applyAlignment="1">
      <alignment horizontal="center" vertical="center" wrapText="1"/>
    </xf>
    <xf numFmtId="49" fontId="106" fillId="0" borderId="8" xfId="37" applyNumberFormat="1" applyFont="1" applyBorder="1" applyAlignment="1">
      <alignment horizontal="center" vertical="center" wrapText="1"/>
    </xf>
    <xf numFmtId="49" fontId="106" fillId="0" borderId="4" xfId="37" applyNumberFormat="1" applyFont="1" applyBorder="1" applyAlignment="1">
      <alignment horizontal="center" vertical="center" wrapText="1"/>
    </xf>
    <xf numFmtId="43" fontId="106" fillId="0" borderId="31" xfId="37" applyFont="1" applyFill="1" applyBorder="1" applyAlignment="1">
      <alignment horizontal="center" vertical="center"/>
    </xf>
    <xf numFmtId="43" fontId="106" fillId="0" borderId="24" xfId="37" applyFont="1" applyFill="1" applyBorder="1" applyAlignment="1">
      <alignment horizontal="center" vertical="center"/>
    </xf>
    <xf numFmtId="43" fontId="106" fillId="0" borderId="12" xfId="37" applyFont="1" applyFill="1" applyBorder="1" applyAlignment="1">
      <alignment horizontal="center" vertical="center"/>
    </xf>
    <xf numFmtId="43" fontId="106" fillId="0" borderId="19" xfId="37" applyFont="1" applyFill="1" applyBorder="1" applyAlignment="1">
      <alignment horizontal="center" vertical="center"/>
    </xf>
    <xf numFmtId="43" fontId="106" fillId="0" borderId="20" xfId="37" applyFont="1" applyFill="1" applyBorder="1" applyAlignment="1">
      <alignment horizontal="center" vertical="center" wrapText="1"/>
    </xf>
    <xf numFmtId="43" fontId="106" fillId="0" borderId="8" xfId="37" applyFont="1" applyFill="1" applyBorder="1" applyAlignment="1">
      <alignment horizontal="center" vertical="center" wrapText="1"/>
    </xf>
    <xf numFmtId="43" fontId="106" fillId="0" borderId="31" xfId="37" applyFont="1" applyBorder="1" applyAlignment="1">
      <alignment horizontal="center" vertical="center" wrapText="1"/>
    </xf>
    <xf numFmtId="43" fontId="106" fillId="0" borderId="24" xfId="37" applyFont="1" applyBorder="1" applyAlignment="1">
      <alignment horizontal="center" vertical="center" wrapText="1"/>
    </xf>
    <xf numFmtId="43" fontId="106" fillId="0" borderId="12" xfId="37" applyFont="1" applyBorder="1" applyAlignment="1">
      <alignment horizontal="center" vertical="center" wrapText="1"/>
    </xf>
    <xf numFmtId="43" fontId="106" fillId="0" borderId="19" xfId="37" applyFont="1" applyBorder="1" applyAlignment="1">
      <alignment horizontal="center" vertical="center" wrapText="1"/>
    </xf>
    <xf numFmtId="0" fontId="106" fillId="0" borderId="20" xfId="10" applyFont="1" applyBorder="1" applyAlignment="1">
      <alignment horizontal="center" vertical="center"/>
    </xf>
    <xf numFmtId="0" fontId="106" fillId="0" borderId="8" xfId="10" applyFont="1" applyBorder="1" applyAlignment="1">
      <alignment horizontal="center" vertical="center"/>
    </xf>
    <xf numFmtId="0" fontId="106" fillId="0" borderId="4" xfId="10" applyFont="1" applyBorder="1" applyAlignment="1">
      <alignment horizontal="center" vertical="center"/>
    </xf>
    <xf numFmtId="0" fontId="110" fillId="0" borderId="20" xfId="10" applyFont="1" applyBorder="1" applyAlignment="1">
      <alignment horizontal="center" vertical="center" wrapText="1"/>
    </xf>
    <xf numFmtId="0" fontId="110" fillId="0" borderId="8" xfId="10" applyFont="1" applyBorder="1" applyAlignment="1">
      <alignment horizontal="center" vertical="center" wrapText="1"/>
    </xf>
    <xf numFmtId="0" fontId="110" fillId="0" borderId="4" xfId="10" applyFont="1" applyBorder="1" applyAlignment="1">
      <alignment horizontal="center" vertical="center" wrapText="1"/>
    </xf>
    <xf numFmtId="0" fontId="102" fillId="6" borderId="0" xfId="27" applyFont="1" applyFill="1" applyAlignment="1">
      <alignment horizontal="center"/>
    </xf>
    <xf numFmtId="0" fontId="106" fillId="6" borderId="20" xfId="27" applyFont="1" applyFill="1" applyBorder="1" applyAlignment="1">
      <alignment horizontal="center" vertical="center" wrapText="1"/>
    </xf>
    <xf numFmtId="0" fontId="106" fillId="6" borderId="4" xfId="27" applyFont="1" applyFill="1" applyBorder="1" applyAlignment="1">
      <alignment horizontal="center" vertical="center" wrapText="1"/>
    </xf>
    <xf numFmtId="0" fontId="106" fillId="6" borderId="4" xfId="27" applyFont="1" applyFill="1" applyBorder="1" applyAlignment="1">
      <alignment horizontal="center" vertical="center"/>
    </xf>
    <xf numFmtId="0" fontId="106" fillId="6" borderId="20" xfId="27" applyFont="1" applyFill="1" applyBorder="1" applyAlignment="1">
      <alignment horizontal="center" vertical="center"/>
    </xf>
    <xf numFmtId="43" fontId="106" fillId="6" borderId="20" xfId="302" applyFont="1" applyFill="1" applyBorder="1" applyAlignment="1" applyProtection="1">
      <alignment horizontal="center" vertical="center"/>
    </xf>
    <xf numFmtId="43" fontId="106" fillId="6" borderId="4" xfId="302" applyFont="1" applyFill="1" applyBorder="1" applyAlignment="1" applyProtection="1">
      <alignment horizontal="center" vertical="center"/>
    </xf>
    <xf numFmtId="43" fontId="106" fillId="6" borderId="26" xfId="302" applyFont="1" applyFill="1" applyBorder="1" applyAlignment="1" applyProtection="1">
      <alignment horizontal="center" vertical="center"/>
    </xf>
    <xf numFmtId="43" fontId="106" fillId="6" borderId="23" xfId="302" applyFont="1" applyFill="1" applyBorder="1" applyAlignment="1" applyProtection="1">
      <alignment horizontal="center" vertical="center"/>
    </xf>
    <xf numFmtId="43" fontId="106" fillId="6" borderId="20" xfId="302" applyFont="1" applyFill="1" applyBorder="1" applyAlignment="1" applyProtection="1">
      <alignment horizontal="center" vertical="center" wrapText="1"/>
    </xf>
    <xf numFmtId="43" fontId="106" fillId="6" borderId="26" xfId="302" applyFont="1" applyFill="1" applyBorder="1" applyAlignment="1" applyProtection="1">
      <alignment horizontal="center" vertical="center" wrapText="1"/>
    </xf>
    <xf numFmtId="43" fontId="106" fillId="6" borderId="4" xfId="302" applyFont="1" applyFill="1" applyBorder="1" applyAlignment="1" applyProtection="1">
      <alignment horizontal="center" vertical="center" wrapText="1"/>
    </xf>
    <xf numFmtId="43" fontId="200" fillId="6" borderId="20" xfId="37" applyFont="1" applyFill="1" applyBorder="1" applyAlignment="1" applyProtection="1">
      <alignment horizontal="center" vertical="center"/>
    </xf>
    <xf numFmtId="43" fontId="200" fillId="6" borderId="8" xfId="37" applyFont="1" applyFill="1" applyBorder="1" applyAlignment="1" applyProtection="1">
      <alignment horizontal="center" vertical="center"/>
    </xf>
    <xf numFmtId="43" fontId="200" fillId="6" borderId="4" xfId="37" applyFont="1" applyFill="1" applyBorder="1" applyAlignment="1" applyProtection="1">
      <alignment horizontal="center" vertical="center"/>
    </xf>
    <xf numFmtId="0" fontId="200" fillId="6" borderId="20" xfId="27" applyFont="1" applyFill="1" applyBorder="1" applyAlignment="1">
      <alignment horizontal="center" vertical="center" wrapText="1"/>
    </xf>
    <xf numFmtId="0" fontId="200" fillId="6" borderId="8" xfId="27" applyFont="1" applyFill="1" applyBorder="1" applyAlignment="1">
      <alignment horizontal="center" vertical="center" wrapText="1"/>
    </xf>
    <xf numFmtId="0" fontId="200" fillId="6" borderId="4" xfId="27" applyFont="1" applyFill="1" applyBorder="1" applyAlignment="1">
      <alignment horizontal="center" vertical="center" wrapText="1"/>
    </xf>
    <xf numFmtId="0" fontId="184" fillId="6" borderId="0" xfId="27" applyFont="1" applyFill="1" applyAlignment="1">
      <alignment horizontal="center"/>
    </xf>
    <xf numFmtId="0" fontId="200" fillId="6" borderId="20" xfId="27" applyFont="1" applyFill="1" applyBorder="1" applyAlignment="1">
      <alignment horizontal="center" vertical="center"/>
    </xf>
    <xf numFmtId="0" fontId="200" fillId="6" borderId="8" xfId="27" applyFont="1" applyFill="1" applyBorder="1" applyAlignment="1">
      <alignment horizontal="center" vertical="center"/>
    </xf>
    <xf numFmtId="0" fontId="200" fillId="6" borderId="4" xfId="27" applyFont="1" applyFill="1" applyBorder="1" applyAlignment="1">
      <alignment horizontal="center" vertical="center"/>
    </xf>
    <xf numFmtId="43" fontId="200" fillId="6" borderId="20" xfId="37" applyFont="1" applyFill="1" applyBorder="1" applyAlignment="1" applyProtection="1">
      <alignment horizontal="center" vertical="center" wrapText="1"/>
    </xf>
    <xf numFmtId="43" fontId="200" fillId="6" borderId="8" xfId="37" applyFont="1" applyFill="1" applyBorder="1" applyAlignment="1" applyProtection="1">
      <alignment horizontal="center" vertical="center" wrapText="1"/>
    </xf>
    <xf numFmtId="43" fontId="200" fillId="6" borderId="4" xfId="37" applyFont="1" applyFill="1" applyBorder="1" applyAlignment="1" applyProtection="1">
      <alignment horizontal="center" vertical="center" wrapText="1"/>
    </xf>
    <xf numFmtId="43" fontId="200" fillId="6" borderId="31" xfId="37" applyFont="1" applyFill="1" applyBorder="1" applyAlignment="1" applyProtection="1">
      <alignment horizontal="center" vertical="center"/>
    </xf>
    <xf numFmtId="43" fontId="200" fillId="6" borderId="24" xfId="37" applyFont="1" applyFill="1" applyBorder="1" applyAlignment="1" applyProtection="1">
      <alignment horizontal="center" vertical="center"/>
    </xf>
    <xf numFmtId="43" fontId="200" fillId="6" borderId="12" xfId="37" applyFont="1" applyFill="1" applyBorder="1" applyAlignment="1" applyProtection="1">
      <alignment horizontal="center" vertical="center"/>
    </xf>
    <xf numFmtId="43" fontId="200" fillId="6" borderId="19" xfId="37" applyFont="1" applyFill="1" applyBorder="1" applyAlignment="1" applyProtection="1">
      <alignment horizontal="center" vertical="center"/>
    </xf>
    <xf numFmtId="0" fontId="136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42" fillId="0" borderId="25" xfId="0" applyFont="1" applyBorder="1" applyAlignment="1">
      <alignment horizontal="center"/>
    </xf>
    <xf numFmtId="0" fontId="173" fillId="0" borderId="3" xfId="0" applyFont="1" applyBorder="1" applyAlignment="1">
      <alignment horizontal="center" vertical="center"/>
    </xf>
    <xf numFmtId="43" fontId="173" fillId="0" borderId="26" xfId="185" applyNumberFormat="1" applyFont="1" applyFill="1" applyBorder="1" applyAlignment="1">
      <alignment horizontal="center" vertical="center" wrapText="1"/>
    </xf>
    <xf numFmtId="43" fontId="173" fillId="0" borderId="2" xfId="185" applyNumberFormat="1" applyFont="1" applyFill="1" applyBorder="1" applyAlignment="1">
      <alignment horizontal="center" vertical="center" wrapText="1"/>
    </xf>
    <xf numFmtId="43" fontId="173" fillId="0" borderId="23" xfId="185" applyNumberFormat="1" applyFont="1" applyFill="1" applyBorder="1" applyAlignment="1">
      <alignment horizontal="center" vertical="center" wrapText="1"/>
    </xf>
    <xf numFmtId="43" fontId="173" fillId="0" borderId="3" xfId="185" applyNumberFormat="1" applyFont="1" applyFill="1" applyBorder="1" applyAlignment="1">
      <alignment horizontal="center" vertical="center" wrapText="1"/>
    </xf>
    <xf numFmtId="165" fontId="173" fillId="0" borderId="3" xfId="185" applyFont="1" applyFill="1" applyBorder="1" applyAlignment="1">
      <alignment horizontal="center" vertical="center"/>
    </xf>
    <xf numFmtId="0" fontId="173" fillId="0" borderId="3" xfId="0" applyFont="1" applyBorder="1" applyAlignment="1">
      <alignment horizontal="center" vertical="center" wrapText="1"/>
    </xf>
    <xf numFmtId="0" fontId="173" fillId="0" borderId="20" xfId="0" applyFont="1" applyBorder="1" applyAlignment="1">
      <alignment horizontal="center" vertical="center" wrapText="1"/>
    </xf>
    <xf numFmtId="0" fontId="173" fillId="0" borderId="4" xfId="0" applyFont="1" applyBorder="1" applyAlignment="1">
      <alignment horizontal="center" vertical="center" wrapText="1"/>
    </xf>
    <xf numFmtId="165" fontId="186" fillId="0" borderId="3" xfId="185" applyFont="1" applyFill="1" applyBorder="1" applyAlignment="1">
      <alignment horizontal="center" vertical="center" wrapText="1"/>
    </xf>
    <xf numFmtId="165" fontId="186" fillId="0" borderId="3" xfId="185" applyFont="1" applyBorder="1" applyAlignment="1">
      <alignment horizontal="center" vertical="center" wrapText="1"/>
    </xf>
    <xf numFmtId="165" fontId="186" fillId="0" borderId="3" xfId="185" applyFont="1" applyBorder="1" applyAlignment="1">
      <alignment horizontal="center" vertical="center"/>
    </xf>
    <xf numFmtId="0" fontId="184" fillId="0" borderId="25" xfId="0" applyFont="1" applyBorder="1" applyAlignment="1">
      <alignment horizontal="center"/>
    </xf>
    <xf numFmtId="165" fontId="186" fillId="0" borderId="20" xfId="185" applyFont="1" applyBorder="1" applyAlignment="1">
      <alignment horizontal="center" vertical="center" wrapText="1"/>
    </xf>
    <xf numFmtId="165" fontId="186" fillId="0" borderId="4" xfId="185" applyFont="1" applyBorder="1" applyAlignment="1">
      <alignment horizontal="center" vertical="center" wrapText="1"/>
    </xf>
    <xf numFmtId="0" fontId="186" fillId="0" borderId="3" xfId="0" applyFont="1" applyBorder="1" applyAlignment="1">
      <alignment horizontal="center" vertical="center"/>
    </xf>
    <xf numFmtId="0" fontId="186" fillId="0" borderId="20" xfId="0" applyFont="1" applyBorder="1" applyAlignment="1">
      <alignment horizontal="center" vertical="center"/>
    </xf>
    <xf numFmtId="0" fontId="186" fillId="0" borderId="4" xfId="0" applyFont="1" applyBorder="1" applyAlignment="1">
      <alignment horizontal="center" vertical="center"/>
    </xf>
    <xf numFmtId="165" fontId="186" fillId="0" borderId="20" xfId="185" applyFont="1" applyFill="1" applyBorder="1" applyAlignment="1">
      <alignment horizontal="center" vertical="center"/>
    </xf>
    <xf numFmtId="165" fontId="186" fillId="0" borderId="4" xfId="185" applyFont="1" applyFill="1" applyBorder="1" applyAlignment="1">
      <alignment horizontal="center" vertical="center"/>
    </xf>
    <xf numFmtId="165" fontId="186" fillId="0" borderId="26" xfId="185" applyFont="1" applyFill="1" applyBorder="1" applyAlignment="1">
      <alignment horizontal="center" wrapText="1"/>
    </xf>
    <xf numFmtId="165" fontId="186" fillId="0" borderId="2" xfId="185" applyFont="1" applyFill="1" applyBorder="1" applyAlignment="1">
      <alignment horizont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8.%20&#3614;.&#3588;.68\15.5.68\1.%20&#3616;&#3634;&#3614;&#3619;&#3623;&#3617;%2015.5.68.xlsx" TargetMode="External"/><Relationship Id="rId1" Type="http://schemas.openxmlformats.org/officeDocument/2006/relationships/externalLinkPath" Target="1.%20&#3616;&#3634;&#3614;&#3619;&#3623;&#3617;%2015.5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8.%20&#3614;.&#3588;.68\15.5.68\2.%20&#3612;&#3621;&#3585;&#3634;&#3619;&#3651;&#3594;&#3657;&#3592;&#3656;&#3634;&#3618;&#3619;&#3634;&#3618;&#3627;&#3609;&#3656;&#3623;&#3618;%2015.5.68.xlsx" TargetMode="External"/><Relationship Id="rId1" Type="http://schemas.openxmlformats.org/officeDocument/2006/relationships/externalLinkPath" Target="2.%20&#3612;&#3621;&#3585;&#3634;&#3619;&#3651;&#3594;&#3657;&#3592;&#3656;&#3634;&#3618;&#3619;&#3634;&#3618;&#3627;&#3609;&#3656;&#3623;&#3618;%2015.5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8.%20&#3614;.&#3588;.68\15.5.68\3.%20&#3619;&#3634;&#3618;&#3591;&#3634;&#3609;&#3619;&#3634;&#3618;&#3592;&#3656;&#3634;&#3618;&#3621;&#3591;&#3607;&#3640;&#3609;%2015.5.68.xlsx" TargetMode="External"/><Relationship Id="rId1" Type="http://schemas.openxmlformats.org/officeDocument/2006/relationships/externalLinkPath" Target="3.%20&#3619;&#3634;&#3618;&#3591;&#3634;&#3609;&#3619;&#3634;&#3618;&#3592;&#3656;&#3634;&#3618;&#3621;&#3591;&#3607;&#3640;&#3609;%2015.5.6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5.5.68\&#3619;&#3634;&#3618;&#3591;&#3634;&#3609;&#3648;&#3591;&#3636;&#3609;&#3585;&#3633;&#3609;&#3611;&#3637;%2067.xlsx" TargetMode="External"/><Relationship Id="rId1" Type="http://schemas.openxmlformats.org/officeDocument/2006/relationships/externalLinkPath" Target="file:///G:\15.5.68\&#3619;&#3634;&#3618;&#3591;&#3634;&#3609;&#3648;&#3591;&#3636;&#3609;&#3585;&#3633;&#3609;&#3611;&#3637;%206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619;&#3634;&#3618;&#3591;&#3634;&#3609;&#3648;&#3591;&#3636;&#3609;&#3585;&#3633;&#3609;&#3611;&#3637;%2066.xlsx" TargetMode="External"/><Relationship Id="rId1" Type="http://schemas.openxmlformats.org/officeDocument/2006/relationships/externalLinkPath" Target="file:///F:\&#3619;&#3634;&#3618;&#3591;&#3634;&#3609;&#3648;&#3591;&#3636;&#3609;&#3585;&#3633;&#3609;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 (รายจ่ายลงทุน 22)"/>
      <sheetName val="รายงาน  (รายจ่ายลงทุน) (2)"/>
      <sheetName val="รายงาน  (รายจ่ายลงทุน) (3)"/>
      <sheetName val="Sheet12"/>
      <sheetName val="Sheet9"/>
      <sheetName val="รายงาน  (รายจ่ายลงทุน)"/>
      <sheetName val="NFMA46"/>
      <sheetName val="คีย์ข้อมูล"/>
      <sheetName val="โอนเปลี่ยนแปลง "/>
      <sheetName val="โอนเปลี่ยนแปลง"/>
      <sheetName val="รายงาน (2)"/>
      <sheetName val="รายงาน"/>
      <sheetName val="รายงาน "/>
      <sheetName val="Sheet10"/>
      <sheetName val="Sheet11"/>
      <sheetName val="Sheet8"/>
      <sheetName val="รายงานเสนอ (2)"/>
      <sheetName val="zfma46"/>
      <sheetName val="Sheet1"/>
      <sheetName val="งบเพิ่มเติม61 OTOP นวัตวิถี"/>
      <sheetName val="Sheet6"/>
      <sheetName val="สรุปเงินกันงบเพิ่มเติม60"/>
      <sheetName val="ราละเอียดโครงการงบเพิ่มเติม"/>
      <sheetName val="ให้ ผอ.ทุกศุกร์"/>
      <sheetName val="รายละเอียด-งบเพิ่มเติม"/>
      <sheetName val="ทศนิยมงบเพิ่มเติม"/>
      <sheetName val="Sheet7"/>
      <sheetName val="GF งบเพิ่มเติม"/>
      <sheetName val="แผนเป้า"/>
      <sheetName val="Sheet3"/>
      <sheetName val="Sheet5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 xml:space="preserve">ข้อมูลสะสมตั้งแต่วันที่ 1 ตุลาคม 2567 - ถึงวันที่ 15 พฤษภาคม 2568 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8">
        <row r="7">
          <cell r="B7" t="str">
            <v>รายการค่าใช้จ่ายบุคลากรภาครัฐ (1500414002001000000,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(15004381004002000000, 15004380004003120001)</v>
          </cell>
        </row>
        <row r="27">
          <cell r="B27" t="str">
            <v>ผลผลิตเสริมสร้างขีดความสามารถในการบริหารจัดการชุมชน(15004382001002000000)</v>
          </cell>
        </row>
        <row r="38">
          <cell r="B38" t="str">
            <v>ผลผลิตสร้างความมั่นคงทางอาชีพและรายได้ (15004382005002000000)</v>
          </cell>
        </row>
        <row r="68">
          <cell r="B68" t="str">
            <v>โครงการส่งเสริมการท่องเที่ยวชุมชน (15004182024002000000)</v>
          </cell>
        </row>
        <row r="78">
          <cell r="B78" t="str">
            <v>โครงการส่งเสริมการพัฒนาชุมชนธรรมาภิบาล (15004602011002000000)</v>
          </cell>
        </row>
        <row r="83">
          <cell r="C83">
            <v>0</v>
          </cell>
          <cell r="D83">
            <v>0</v>
          </cell>
          <cell r="F83">
            <v>0</v>
          </cell>
        </row>
        <row r="86">
          <cell r="C86">
            <v>0</v>
          </cell>
          <cell r="D86">
            <v>0</v>
          </cell>
          <cell r="F8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>
        <row r="3">
          <cell r="A3" t="str">
            <v xml:space="preserve">ข้อมูลสะสมตั้งแต่วันที่ 1 ตุลาคม 2567 ถึงวันที่ 15 พฤษภาคม 2568 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7จปฐ"/>
      <sheetName val="เรียงส่วนกลาง"/>
      <sheetName val="เรียงส่วนกลาง (เสนอ)"/>
      <sheetName val="เรียงจังหวัด"/>
      <sheetName val="เรียงจังหวัด (เสนอ)"/>
      <sheetName val="เรียงศูนย์ศึกษาฯ"/>
      <sheetName val="เรียงศูนย์ศึกษาฯ (เสนอ)"/>
      <sheetName val="สรุปงบลงทุน  (เสนอ)"/>
      <sheetName val="รายละเอียดงบลงทุน"/>
      <sheetName val="46 (งบขุด)"/>
      <sheetName val="รายละเอียดงบขุด"/>
      <sheetName val="สรุปงบขุดจังหวัด"/>
      <sheetName val="สรุป-ส่วนกลาง"/>
      <sheetName val="สรุป-ศพช"/>
      <sheetName val="สรุป-จังหวัด"/>
      <sheetName val="สรุป-จังหวัด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ข้อมูลสะสมตั้งแต่วันที่ 1 ตุลาคม 2567 ถึงวันที่ 15 พฤษภาคม 2568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เงินกันคงเหลือ"/>
      <sheetName val="Sheet2"/>
      <sheetName val="งบลงทุนคงเหลือ"/>
      <sheetName val="งบดำเนินงานคงเหลือ"/>
      <sheetName val="เงินกันคงเหลือ สสช"/>
      <sheetName val="Sheet1"/>
    </sheetNames>
    <sheetDataSet>
      <sheetData sheetId="0"/>
      <sheetData sheetId="1"/>
      <sheetData sheetId="2">
        <row r="1">
          <cell r="A1" t="str">
            <v>รายงานผลการเบิกจ่ายงบประมาณเงินกันไว้เบิกเหลื่อมปีงบประมาณ พ.ศ. 2567</v>
          </cell>
        </row>
        <row r="2">
          <cell r="A2" t="str">
            <v>กรมการพัฒนาชุมชน</v>
          </cell>
        </row>
        <row r="3">
          <cell r="A3" t="str">
            <v xml:space="preserve">ข้อมูล ณ วันที่ 15 พฤษภาคม 2568  </v>
          </cell>
        </row>
        <row r="21">
          <cell r="K21" t="str">
            <v>กค.</v>
          </cell>
        </row>
        <row r="37">
          <cell r="K37" t="str">
            <v>กค.</v>
          </cell>
        </row>
        <row r="48">
          <cell r="J48" t="str">
            <v xml:space="preserve"> 4 ต.ค.67</v>
          </cell>
        </row>
        <row r="66">
          <cell r="K66" t="str">
            <v>สภว.</v>
          </cell>
        </row>
        <row r="75">
          <cell r="J75" t="str">
            <v xml:space="preserve"> 17 พ.ย.67</v>
          </cell>
          <cell r="K75" t="str">
            <v>สสช.</v>
          </cell>
        </row>
        <row r="81">
          <cell r="B81" t="str">
            <v>จังหวัดนนทบุรี 4 รายการ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Sheet2"/>
      <sheetName val="คงเหลือ"/>
      <sheetName val="PO คงเหลือ"/>
      <sheetName val="Sheet1"/>
      <sheetName val="แบบรายงานเงินกันเหลื่อมปี (2)"/>
      <sheetName val="แยกแผน"/>
      <sheetName val="GF47.30.09.65"/>
      <sheetName val="GF46.30.09.65"/>
    </sheetNames>
    <sheetDataSet>
      <sheetData sheetId="0" refreshError="1"/>
      <sheetData sheetId="1" refreshError="1"/>
      <sheetData sheetId="2" refreshError="1">
        <row r="1">
          <cell r="A1" t="str">
            <v>รายงานผลการเบิกจ่ายงบประมาณเงินกันไว้เบิกเหลื่อมปีงบประมาณ พ.ศ. 2566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3"/>
  <sheetViews>
    <sheetView tabSelected="1" zoomScale="80" zoomScaleNormal="8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K8" sqref="K8"/>
    </sheetView>
  </sheetViews>
  <sheetFormatPr defaultRowHeight="23.25"/>
  <cols>
    <col min="1" max="1" width="68.7109375" style="160" customWidth="1"/>
    <col min="2" max="2" width="23.7109375" style="72" customWidth="1"/>
    <col min="3" max="3" width="22.140625" style="72" customWidth="1"/>
    <col min="4" max="4" width="24" style="72" customWidth="1"/>
    <col min="5" max="5" width="22.85546875" style="72" bestFit="1" customWidth="1"/>
    <col min="6" max="6" width="11.28515625" style="194" customWidth="1"/>
    <col min="7" max="7" width="22.28515625" style="72" customWidth="1"/>
    <col min="8" max="8" width="11.28515625" style="195" customWidth="1"/>
    <col min="9" max="9" width="22.85546875" style="72" bestFit="1" customWidth="1"/>
    <col min="10" max="10" width="11.28515625" style="83" customWidth="1"/>
    <col min="11" max="11" width="24.5703125" style="72" customWidth="1"/>
    <col min="12" max="13" width="10.140625" style="143" customWidth="1"/>
    <col min="14" max="14" width="27.28515625" style="143" customWidth="1"/>
    <col min="15" max="16" width="10.140625" style="143" customWidth="1"/>
    <col min="17" max="16384" width="9.140625" style="143"/>
  </cols>
  <sheetData>
    <row r="1" spans="1:14" s="142" customFormat="1" ht="33.75" customHeight="1">
      <c r="A1" s="901" t="s">
        <v>207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</row>
    <row r="2" spans="1:14" s="142" customFormat="1" ht="31.5" customHeight="1">
      <c r="A2" s="901" t="s">
        <v>15</v>
      </c>
      <c r="B2" s="901"/>
      <c r="C2" s="901"/>
      <c r="D2" s="901"/>
      <c r="E2" s="901"/>
      <c r="F2" s="901"/>
      <c r="G2" s="901"/>
      <c r="H2" s="901"/>
      <c r="I2" s="901"/>
      <c r="J2" s="901"/>
      <c r="K2" s="901"/>
    </row>
    <row r="3" spans="1:14" s="142" customFormat="1" ht="33.75" customHeight="1">
      <c r="A3" s="902" t="str">
        <f>+[2]คีย์ข้อมูล!B3</f>
        <v xml:space="preserve">ข้อมูลสะสมตั้งแต่วันที่ 1 ตุลาคม 2567 - ถึงวันที่ 15 พฤษภาคม 2568 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</row>
    <row r="4" spans="1:14" s="284" customFormat="1" ht="41.25" customHeight="1">
      <c r="A4" s="909" t="s">
        <v>3</v>
      </c>
      <c r="B4" s="899" t="s">
        <v>10</v>
      </c>
      <c r="C4" s="899" t="s">
        <v>513</v>
      </c>
      <c r="D4" s="899" t="s">
        <v>148</v>
      </c>
      <c r="E4" s="905" t="s">
        <v>9</v>
      </c>
      <c r="F4" s="906"/>
      <c r="G4" s="907" t="s">
        <v>171</v>
      </c>
      <c r="H4" s="908"/>
      <c r="I4" s="907" t="s">
        <v>168</v>
      </c>
      <c r="J4" s="906"/>
      <c r="K4" s="903" t="s">
        <v>4</v>
      </c>
    </row>
    <row r="5" spans="1:14" s="278" customFormat="1" ht="30" customHeight="1">
      <c r="A5" s="910"/>
      <c r="B5" s="900"/>
      <c r="C5" s="900"/>
      <c r="D5" s="900"/>
      <c r="E5" s="301" t="s">
        <v>111</v>
      </c>
      <c r="F5" s="302" t="s">
        <v>7</v>
      </c>
      <c r="G5" s="301" t="s">
        <v>111</v>
      </c>
      <c r="H5" s="302" t="s">
        <v>7</v>
      </c>
      <c r="I5" s="301" t="s">
        <v>111</v>
      </c>
      <c r="J5" s="301" t="s">
        <v>7</v>
      </c>
      <c r="K5" s="900"/>
    </row>
    <row r="6" spans="1:14" s="146" customFormat="1" ht="30" customHeight="1">
      <c r="A6" s="145" t="s">
        <v>13</v>
      </c>
      <c r="B6" s="57">
        <v>5609209300</v>
      </c>
      <c r="C6" s="57">
        <v>0</v>
      </c>
      <c r="D6" s="57">
        <v>5609209300</v>
      </c>
      <c r="E6" s="57">
        <v>3399374730.0200005</v>
      </c>
      <c r="F6" s="524">
        <v>60.603456712160849</v>
      </c>
      <c r="G6" s="57">
        <v>362867594.36000001</v>
      </c>
      <c r="H6" s="524">
        <v>6.4691398547028722</v>
      </c>
      <c r="I6" s="57">
        <v>3762242324.3800001</v>
      </c>
      <c r="J6" s="524">
        <v>67.072596566863709</v>
      </c>
      <c r="K6" s="57">
        <v>1846966975.6199999</v>
      </c>
    </row>
    <row r="7" spans="1:14" s="146" customFormat="1" ht="30" customHeight="1">
      <c r="A7" s="147" t="s">
        <v>540</v>
      </c>
      <c r="B7" s="57">
        <v>4920074900</v>
      </c>
      <c r="C7" s="57">
        <v>0</v>
      </c>
      <c r="D7" s="57">
        <v>4920074900</v>
      </c>
      <c r="E7" s="57">
        <v>3004821887.1800003</v>
      </c>
      <c r="F7" s="524">
        <v>61.072685848339425</v>
      </c>
      <c r="G7" s="57">
        <v>308247663.36000001</v>
      </c>
      <c r="H7" s="524">
        <v>6.2651010325066396</v>
      </c>
      <c r="I7" s="57">
        <v>3313069550.54</v>
      </c>
      <c r="J7" s="524">
        <v>67.337786880846068</v>
      </c>
      <c r="K7" s="57">
        <v>1607005349.4599998</v>
      </c>
      <c r="N7" s="173"/>
    </row>
    <row r="8" spans="1:14" s="144" customFormat="1" ht="30" customHeight="1">
      <c r="A8" s="159" t="s">
        <v>0</v>
      </c>
      <c r="B8" s="174">
        <v>2695794600</v>
      </c>
      <c r="C8" s="174">
        <v>0</v>
      </c>
      <c r="D8" s="174">
        <v>2695794600</v>
      </c>
      <c r="E8" s="174">
        <v>1926472289.4300001</v>
      </c>
      <c r="F8" s="525">
        <v>71.462131774802131</v>
      </c>
      <c r="G8" s="174">
        <v>0</v>
      </c>
      <c r="H8" s="59">
        <v>0</v>
      </c>
      <c r="I8" s="174">
        <v>1926472289.4300001</v>
      </c>
      <c r="J8" s="525">
        <v>71.462131774802131</v>
      </c>
      <c r="K8" s="59">
        <v>769322310.56999993</v>
      </c>
    </row>
    <row r="9" spans="1:14" s="144" customFormat="1" ht="30" customHeight="1">
      <c r="A9" s="159" t="s">
        <v>1</v>
      </c>
      <c r="B9" s="174">
        <v>2224280300</v>
      </c>
      <c r="C9" s="174">
        <v>0</v>
      </c>
      <c r="D9" s="174">
        <v>2224280300</v>
      </c>
      <c r="E9" s="174">
        <v>1078349597.75</v>
      </c>
      <c r="F9" s="525">
        <v>48.48083210331</v>
      </c>
      <c r="G9" s="174">
        <v>308247663.36000001</v>
      </c>
      <c r="H9" s="526">
        <v>13.858310185096725</v>
      </c>
      <c r="I9" s="174">
        <v>1386597261.1100001</v>
      </c>
      <c r="J9" s="525">
        <v>62.339142288406734</v>
      </c>
      <c r="K9" s="59">
        <v>837683038.88999987</v>
      </c>
    </row>
    <row r="10" spans="1:14" s="144" customFormat="1" ht="30" customHeight="1">
      <c r="A10" s="147" t="s">
        <v>14</v>
      </c>
      <c r="B10" s="57">
        <v>689134400</v>
      </c>
      <c r="C10" s="57">
        <v>0</v>
      </c>
      <c r="D10" s="57">
        <v>689134400</v>
      </c>
      <c r="E10" s="57">
        <v>394552842.84000003</v>
      </c>
      <c r="F10" s="524">
        <v>57.253395395731225</v>
      </c>
      <c r="G10" s="57">
        <v>54619931</v>
      </c>
      <c r="H10" s="524">
        <v>7.925874981716194</v>
      </c>
      <c r="I10" s="57">
        <v>449172773.84000003</v>
      </c>
      <c r="J10" s="524">
        <v>65.179270377447423</v>
      </c>
      <c r="K10" s="57">
        <v>239961626.16</v>
      </c>
    </row>
    <row r="11" spans="1:14" s="144" customFormat="1" ht="30" customHeight="1">
      <c r="A11" s="159" t="s">
        <v>1</v>
      </c>
      <c r="B11" s="174">
        <v>486669600</v>
      </c>
      <c r="C11" s="174">
        <v>-165000</v>
      </c>
      <c r="D11" s="174">
        <v>486504600</v>
      </c>
      <c r="E11" s="174">
        <v>372637632.99000001</v>
      </c>
      <c r="F11" s="525">
        <v>76.594883787326978</v>
      </c>
      <c r="G11" s="174">
        <v>17196589</v>
      </c>
      <c r="H11" s="526">
        <v>3.5347227960434497</v>
      </c>
      <c r="I11" s="174">
        <v>389834221.99000001</v>
      </c>
      <c r="J11" s="525">
        <v>80.129606583370432</v>
      </c>
      <c r="K11" s="59">
        <v>96670378.00999999</v>
      </c>
    </row>
    <row r="12" spans="1:14" s="144" customFormat="1" ht="30" customHeight="1">
      <c r="A12" s="159" t="s">
        <v>6</v>
      </c>
      <c r="B12" s="59">
        <v>202464800</v>
      </c>
      <c r="C12" s="59">
        <v>0</v>
      </c>
      <c r="D12" s="59">
        <v>202464800</v>
      </c>
      <c r="E12" s="59">
        <v>21750209.850000001</v>
      </c>
      <c r="F12" s="526">
        <v>10.742711745449087</v>
      </c>
      <c r="G12" s="59">
        <v>37423342</v>
      </c>
      <c r="H12" s="526">
        <v>18.483875715679961</v>
      </c>
      <c r="I12" s="59">
        <v>59173551.850000001</v>
      </c>
      <c r="J12" s="526">
        <v>29.226587461129043</v>
      </c>
      <c r="K12" s="59">
        <v>143291248.15000001</v>
      </c>
      <c r="N12" s="144" t="s">
        <v>426</v>
      </c>
    </row>
    <row r="13" spans="1:14" s="144" customFormat="1" ht="30" customHeight="1">
      <c r="A13" s="159" t="s">
        <v>5</v>
      </c>
      <c r="B13" s="59">
        <v>0</v>
      </c>
      <c r="C13" s="59">
        <v>165000</v>
      </c>
      <c r="D13" s="59">
        <v>165000</v>
      </c>
      <c r="E13" s="59">
        <v>165000</v>
      </c>
      <c r="F13" s="526">
        <v>100</v>
      </c>
      <c r="G13" s="59">
        <v>0</v>
      </c>
      <c r="H13" s="59">
        <v>0</v>
      </c>
      <c r="I13" s="59">
        <v>165000</v>
      </c>
      <c r="J13" s="526">
        <v>100</v>
      </c>
      <c r="K13" s="59">
        <v>0</v>
      </c>
    </row>
    <row r="14" spans="1:14" s="142" customFormat="1" ht="30" customHeight="1">
      <c r="A14" s="151" t="s">
        <v>155</v>
      </c>
      <c r="B14" s="60">
        <v>2967128500</v>
      </c>
      <c r="C14" s="60">
        <v>0</v>
      </c>
      <c r="D14" s="60">
        <v>2967128500</v>
      </c>
      <c r="E14" s="61">
        <v>2093120686.3400002</v>
      </c>
      <c r="F14" s="527">
        <v>70.543648053665351</v>
      </c>
      <c r="G14" s="61">
        <v>0</v>
      </c>
      <c r="H14" s="793">
        <v>0</v>
      </c>
      <c r="I14" s="61">
        <v>2093120686.3400002</v>
      </c>
      <c r="J14" s="527">
        <v>70.543648053665351</v>
      </c>
      <c r="K14" s="60">
        <v>874007813.65999985</v>
      </c>
    </row>
    <row r="15" spans="1:14" s="146" customFormat="1" ht="47.25" customHeight="1">
      <c r="A15" s="152" t="str">
        <f>'[2]โอนเปลี่ยนแปลง '!B7</f>
        <v>รายการค่าใช้จ่ายบุคลากรภาครัฐ (1500414002001000000, 15004142002002000000)</v>
      </c>
      <c r="B15" s="62">
        <v>2967128500</v>
      </c>
      <c r="C15" s="62">
        <v>0</v>
      </c>
      <c r="D15" s="62">
        <v>2967128500</v>
      </c>
      <c r="E15" s="63">
        <v>2093120686.3400002</v>
      </c>
      <c r="F15" s="528">
        <v>70.543648053665351</v>
      </c>
      <c r="G15" s="63">
        <v>0</v>
      </c>
      <c r="H15" s="794">
        <v>0</v>
      </c>
      <c r="I15" s="63">
        <v>2093120686.3400002</v>
      </c>
      <c r="J15" s="528">
        <v>70.543648053665351</v>
      </c>
      <c r="K15" s="62">
        <v>874007813.65999985</v>
      </c>
    </row>
    <row r="16" spans="1:14" s="146" customFormat="1" ht="30" customHeight="1">
      <c r="A16" s="159" t="s">
        <v>0</v>
      </c>
      <c r="B16" s="59">
        <v>2695794600</v>
      </c>
      <c r="C16" s="59">
        <v>0</v>
      </c>
      <c r="D16" s="59">
        <v>2695794600</v>
      </c>
      <c r="E16" s="81">
        <v>1926472289.4300001</v>
      </c>
      <c r="F16" s="526">
        <v>71.462131774802131</v>
      </c>
      <c r="G16" s="81">
        <v>0</v>
      </c>
      <c r="H16" s="59">
        <v>0</v>
      </c>
      <c r="I16" s="81">
        <v>1926472289.4300001</v>
      </c>
      <c r="J16" s="526">
        <v>71.462131774802131</v>
      </c>
      <c r="K16" s="59">
        <v>769322310.56999993</v>
      </c>
    </row>
    <row r="17" spans="1:75" s="146" customFormat="1" ht="30" customHeight="1">
      <c r="A17" s="159" t="s">
        <v>1</v>
      </c>
      <c r="B17" s="59">
        <v>271333900</v>
      </c>
      <c r="C17" s="59">
        <v>0</v>
      </c>
      <c r="D17" s="59">
        <v>271333900</v>
      </c>
      <c r="E17" s="81">
        <v>166648396.91</v>
      </c>
      <c r="F17" s="526">
        <v>61.4181998305409</v>
      </c>
      <c r="G17" s="81">
        <v>0</v>
      </c>
      <c r="H17" s="175">
        <v>0</v>
      </c>
      <c r="I17" s="81">
        <v>166648396.91</v>
      </c>
      <c r="J17" s="526">
        <v>61.4181998305409</v>
      </c>
      <c r="K17" s="59">
        <v>104685503.09</v>
      </c>
    </row>
    <row r="18" spans="1:75" s="146" customFormat="1" ht="30" hidden="1" customHeight="1">
      <c r="A18" s="159" t="s">
        <v>6</v>
      </c>
      <c r="B18" s="59">
        <v>0</v>
      </c>
      <c r="C18" s="59">
        <v>0</v>
      </c>
      <c r="D18" s="59">
        <v>0</v>
      </c>
      <c r="E18" s="81">
        <v>0</v>
      </c>
      <c r="F18" s="526">
        <v>0</v>
      </c>
      <c r="G18" s="81">
        <v>0</v>
      </c>
      <c r="H18" s="59">
        <v>0</v>
      </c>
      <c r="I18" s="81">
        <v>0</v>
      </c>
      <c r="J18" s="526">
        <v>0</v>
      </c>
      <c r="K18" s="218">
        <v>0</v>
      </c>
    </row>
    <row r="19" spans="1:75" s="146" customFormat="1" ht="30" hidden="1" customHeight="1">
      <c r="A19" s="159" t="s">
        <v>5</v>
      </c>
      <c r="B19" s="59">
        <v>0</v>
      </c>
      <c r="C19" s="59">
        <v>0</v>
      </c>
      <c r="D19" s="59">
        <v>0</v>
      </c>
      <c r="E19" s="81">
        <v>0</v>
      </c>
      <c r="F19" s="526">
        <v>0</v>
      </c>
      <c r="G19" s="81">
        <v>0</v>
      </c>
      <c r="H19" s="59">
        <v>0</v>
      </c>
      <c r="I19" s="81">
        <v>0</v>
      </c>
      <c r="J19" s="526">
        <v>0</v>
      </c>
      <c r="K19" s="218">
        <v>0</v>
      </c>
    </row>
    <row r="20" spans="1:75" s="142" customFormat="1" ht="30" customHeight="1">
      <c r="A20" s="153" t="s">
        <v>169</v>
      </c>
      <c r="B20" s="60">
        <v>1491707000</v>
      </c>
      <c r="C20" s="60">
        <v>0</v>
      </c>
      <c r="D20" s="60">
        <v>1491707000</v>
      </c>
      <c r="E20" s="61">
        <v>898807363.73000002</v>
      </c>
      <c r="F20" s="527">
        <v>60.253613057389956</v>
      </c>
      <c r="G20" s="61">
        <v>68529681.359999999</v>
      </c>
      <c r="H20" s="527">
        <v>4.5940443639401041</v>
      </c>
      <c r="I20" s="61">
        <v>967337045.09000003</v>
      </c>
      <c r="J20" s="527">
        <v>64.847657421330055</v>
      </c>
      <c r="K20" s="60">
        <v>524369954.90999997</v>
      </c>
    </row>
    <row r="21" spans="1:75" s="146" customFormat="1" ht="47.25" customHeight="1">
      <c r="A21" s="152" t="str">
        <f>'[2]โอนเปลี่ยนแปลง '!B17</f>
        <v>ผลผลิตการจัดการฐานข้อมูลเพื่อการพัฒนาชุมชน (15004381004002000000, 15004380004003120001)</v>
      </c>
      <c r="B21" s="62">
        <v>478438500</v>
      </c>
      <c r="C21" s="62">
        <v>0</v>
      </c>
      <c r="D21" s="62">
        <v>478438500</v>
      </c>
      <c r="E21" s="63">
        <v>372451510.81</v>
      </c>
      <c r="F21" s="528">
        <v>77.847311788244468</v>
      </c>
      <c r="G21" s="63">
        <v>13590189</v>
      </c>
      <c r="H21" s="528">
        <v>2.8405299740719028</v>
      </c>
      <c r="I21" s="63">
        <v>386041699.81</v>
      </c>
      <c r="J21" s="528">
        <v>80.687841762316367</v>
      </c>
      <c r="K21" s="62">
        <v>92396800.189999998</v>
      </c>
    </row>
    <row r="22" spans="1:75" s="146" customFormat="1" ht="30" customHeight="1">
      <c r="A22" s="159" t="s">
        <v>192</v>
      </c>
      <c r="B22" s="59">
        <v>472483500</v>
      </c>
      <c r="C22" s="59">
        <v>-165000</v>
      </c>
      <c r="D22" s="59">
        <v>472318500</v>
      </c>
      <c r="E22" s="81">
        <v>371992110.81</v>
      </c>
      <c r="F22" s="526">
        <v>78.75874241851632</v>
      </c>
      <c r="G22" s="81">
        <v>7996589</v>
      </c>
      <c r="H22" s="526">
        <v>1.6930501346019688</v>
      </c>
      <c r="I22" s="81">
        <v>379988699.81</v>
      </c>
      <c r="J22" s="526">
        <v>80.451792553118281</v>
      </c>
      <c r="K22" s="59">
        <v>92329800.189999998</v>
      </c>
    </row>
    <row r="23" spans="1:75" s="146" customFormat="1" ht="31.5" customHeight="1">
      <c r="A23" s="159" t="s">
        <v>216</v>
      </c>
      <c r="B23" s="59">
        <v>5955000</v>
      </c>
      <c r="C23" s="59">
        <v>0</v>
      </c>
      <c r="D23" s="59">
        <v>5955000</v>
      </c>
      <c r="E23" s="81">
        <v>294400</v>
      </c>
      <c r="F23" s="526">
        <v>4.9437447523089837</v>
      </c>
      <c r="G23" s="81">
        <v>5593600</v>
      </c>
      <c r="H23" s="526">
        <v>93.931150293870701</v>
      </c>
      <c r="I23" s="81">
        <v>5888000</v>
      </c>
      <c r="J23" s="526">
        <v>98.874895046179674</v>
      </c>
      <c r="K23" s="59">
        <v>67000</v>
      </c>
    </row>
    <row r="24" spans="1:75" s="146" customFormat="1" ht="33" customHeight="1">
      <c r="A24" s="159" t="s">
        <v>5</v>
      </c>
      <c r="B24" s="59">
        <v>0</v>
      </c>
      <c r="C24" s="59">
        <v>165000</v>
      </c>
      <c r="D24" s="59">
        <v>165000</v>
      </c>
      <c r="E24" s="81">
        <v>165000</v>
      </c>
      <c r="F24" s="526">
        <v>100</v>
      </c>
      <c r="G24" s="81">
        <v>0</v>
      </c>
      <c r="H24" s="59">
        <v>0</v>
      </c>
      <c r="I24" s="81">
        <v>165000</v>
      </c>
      <c r="J24" s="59">
        <v>100</v>
      </c>
      <c r="K24" s="59">
        <v>0</v>
      </c>
    </row>
    <row r="25" spans="1:75" s="154" customFormat="1" ht="47.25" customHeight="1">
      <c r="A25" s="152" t="str">
        <f>'[2]โอนเปลี่ยนแปลง '!B27</f>
        <v>ผลผลิตเสริมสร้างขีดความสามารถในการบริหารจัดการชุมชน(15004382001002000000)</v>
      </c>
      <c r="B25" s="62">
        <v>407375100</v>
      </c>
      <c r="C25" s="62">
        <v>0</v>
      </c>
      <c r="D25" s="62">
        <v>407375100</v>
      </c>
      <c r="E25" s="63">
        <v>216820640.06000003</v>
      </c>
      <c r="F25" s="528">
        <v>53.223832300992385</v>
      </c>
      <c r="G25" s="63">
        <v>44270805.359999999</v>
      </c>
      <c r="H25" s="528">
        <v>10.867332185987804</v>
      </c>
      <c r="I25" s="63">
        <v>261091445.42000002</v>
      </c>
      <c r="J25" s="528">
        <v>64.091164486980176</v>
      </c>
      <c r="K25" s="62">
        <v>146283654.57999998</v>
      </c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</row>
    <row r="26" spans="1:75" s="181" customFormat="1" ht="30" customHeight="1">
      <c r="A26" s="176" t="s">
        <v>1</v>
      </c>
      <c r="B26" s="59">
        <v>342066700</v>
      </c>
      <c r="C26" s="177">
        <v>0</v>
      </c>
      <c r="D26" s="177">
        <v>342066700</v>
      </c>
      <c r="E26" s="178">
        <v>211698634.27000001</v>
      </c>
      <c r="F26" s="529">
        <v>61.888115466954254</v>
      </c>
      <c r="G26" s="178">
        <v>12894410.359999999</v>
      </c>
      <c r="H26" s="529">
        <v>3.7695602524303005</v>
      </c>
      <c r="I26" s="178">
        <v>224593044.63</v>
      </c>
      <c r="J26" s="529">
        <v>65.657675719384557</v>
      </c>
      <c r="K26" s="216">
        <v>117473655.37</v>
      </c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</row>
    <row r="27" spans="1:75" s="154" customFormat="1" ht="30" customHeight="1">
      <c r="A27" s="159" t="s">
        <v>192</v>
      </c>
      <c r="B27" s="59">
        <v>14186100</v>
      </c>
      <c r="C27" s="59"/>
      <c r="D27" s="59">
        <v>14186100</v>
      </c>
      <c r="E27" s="81">
        <v>645522.18000000005</v>
      </c>
      <c r="F27" s="526">
        <v>4.5503850952693128</v>
      </c>
      <c r="G27" s="81">
        <v>9200000</v>
      </c>
      <c r="H27" s="526">
        <v>64.852214491650273</v>
      </c>
      <c r="I27" s="81">
        <v>9845522.1799999997</v>
      </c>
      <c r="J27" s="526">
        <v>69.402599586919592</v>
      </c>
      <c r="K27" s="59">
        <v>4340577.82</v>
      </c>
      <c r="L27" s="15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</row>
    <row r="28" spans="1:75" s="156" customFormat="1" ht="30" customHeight="1">
      <c r="A28" s="159" t="s">
        <v>216</v>
      </c>
      <c r="B28" s="59">
        <v>51122300</v>
      </c>
      <c r="C28" s="59">
        <v>0</v>
      </c>
      <c r="D28" s="59">
        <v>51122300</v>
      </c>
      <c r="E28" s="81">
        <v>4476483.6100000003</v>
      </c>
      <c r="F28" s="526">
        <v>8.7564206031418781</v>
      </c>
      <c r="G28" s="81">
        <v>22176395</v>
      </c>
      <c r="H28" s="526">
        <v>43.379102661656461</v>
      </c>
      <c r="I28" s="81">
        <v>26652878.609999999</v>
      </c>
      <c r="J28" s="526">
        <v>52.135523264798337</v>
      </c>
      <c r="K28" s="59">
        <v>24469421.390000001</v>
      </c>
      <c r="L28" s="155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</row>
    <row r="29" spans="1:75" s="157" customFormat="1" ht="29.25" hidden="1" customHeight="1">
      <c r="A29" s="159" t="s">
        <v>5</v>
      </c>
      <c r="B29" s="59"/>
      <c r="C29" s="59">
        <v>0</v>
      </c>
      <c r="D29" s="59">
        <v>0</v>
      </c>
      <c r="E29" s="81">
        <v>0</v>
      </c>
      <c r="F29" s="526" t="e">
        <v>#DIV/0!</v>
      </c>
      <c r="G29" s="81">
        <v>0</v>
      </c>
      <c r="H29" s="526" t="e">
        <v>#DIV/0!</v>
      </c>
      <c r="I29" s="81">
        <v>0</v>
      </c>
      <c r="J29" s="526" t="e">
        <v>#DIV/0!</v>
      </c>
      <c r="K29" s="59">
        <v>0</v>
      </c>
      <c r="L29" s="15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</row>
    <row r="30" spans="1:75" s="154" customFormat="1" ht="30" customHeight="1">
      <c r="A30" s="219" t="str">
        <f>'[2]โอนเปลี่ยนแปลง '!B38</f>
        <v>ผลผลิตสร้างความมั่นคงทางอาชีพและรายได้ (15004382005002000000)</v>
      </c>
      <c r="B30" s="62">
        <v>605893400</v>
      </c>
      <c r="C30" s="62">
        <v>0</v>
      </c>
      <c r="D30" s="62">
        <v>605893400</v>
      </c>
      <c r="E30" s="63">
        <v>309535212.86000001</v>
      </c>
      <c r="F30" s="528">
        <v>51.087404625962257</v>
      </c>
      <c r="G30" s="63">
        <v>10668687</v>
      </c>
      <c r="H30" s="528">
        <v>1.7608191473945747</v>
      </c>
      <c r="I30" s="63">
        <v>320203899.86000001</v>
      </c>
      <c r="J30" s="528">
        <v>52.848223773356828</v>
      </c>
      <c r="K30" s="62">
        <v>285689500.13999999</v>
      </c>
      <c r="L30" s="155"/>
      <c r="M30" s="146"/>
      <c r="N30" s="173">
        <f>G34+G38+G43+G49</f>
        <v>294337913</v>
      </c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</row>
    <row r="31" spans="1:75" s="154" customFormat="1" ht="30" customHeight="1">
      <c r="A31" s="159" t="s">
        <v>1</v>
      </c>
      <c r="B31" s="59">
        <v>460955900</v>
      </c>
      <c r="C31" s="59">
        <v>0</v>
      </c>
      <c r="D31" s="59">
        <v>460955900</v>
      </c>
      <c r="E31" s="80">
        <v>292555886.62</v>
      </c>
      <c r="F31" s="526">
        <v>63.467218148200303</v>
      </c>
      <c r="G31" s="81">
        <v>1459340</v>
      </c>
      <c r="H31" s="526">
        <v>0.31658993843011879</v>
      </c>
      <c r="I31" s="81">
        <v>294015226.62</v>
      </c>
      <c r="J31" s="526">
        <v>63.783808086630415</v>
      </c>
      <c r="K31" s="59">
        <v>166940673.38</v>
      </c>
      <c r="L31" s="155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</row>
    <row r="32" spans="1:75" s="156" customFormat="1" ht="30" customHeight="1">
      <c r="A32" s="159" t="s">
        <v>216</v>
      </c>
      <c r="B32" s="59">
        <v>144937500</v>
      </c>
      <c r="C32" s="59">
        <v>0</v>
      </c>
      <c r="D32" s="59">
        <v>144937500</v>
      </c>
      <c r="E32" s="80">
        <v>16979326.240000002</v>
      </c>
      <c r="F32" s="526">
        <v>11.714929704182838</v>
      </c>
      <c r="G32" s="81">
        <v>9209347</v>
      </c>
      <c r="H32" s="526">
        <v>6.3540125916343255</v>
      </c>
      <c r="I32" s="81">
        <v>26188673.240000002</v>
      </c>
      <c r="J32" s="526">
        <v>18.068942295817163</v>
      </c>
      <c r="K32" s="59">
        <v>118748826.75999999</v>
      </c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</row>
    <row r="33" spans="1:11" s="157" customFormat="1" ht="30.75" hidden="1" customHeight="1">
      <c r="A33" s="159" t="s">
        <v>5</v>
      </c>
      <c r="B33" s="59">
        <v>0</v>
      </c>
      <c r="C33" s="59">
        <v>0</v>
      </c>
      <c r="D33" s="59">
        <v>0</v>
      </c>
      <c r="E33" s="81">
        <v>0</v>
      </c>
      <c r="F33" s="81">
        <v>0</v>
      </c>
      <c r="G33" s="81">
        <v>0</v>
      </c>
      <c r="H33" s="526">
        <v>0</v>
      </c>
      <c r="I33" s="81">
        <v>0</v>
      </c>
      <c r="J33" s="526" t="e">
        <v>#DIV/0!</v>
      </c>
      <c r="K33" s="59">
        <v>0</v>
      </c>
    </row>
    <row r="34" spans="1:11" s="146" customFormat="1" ht="30" customHeight="1">
      <c r="A34" s="182" t="str">
        <f>[2]คีย์ข้อมูล!B48</f>
        <v>แผนงานยุทธศาสตร์พัฒนาและส่งเสริมเศรษฐกิจฐานราก</v>
      </c>
      <c r="B34" s="183">
        <v>985848800</v>
      </c>
      <c r="C34" s="183"/>
      <c r="D34" s="183">
        <v>985848800</v>
      </c>
      <c r="E34" s="184">
        <v>306203634.35000002</v>
      </c>
      <c r="F34" s="530">
        <v>31.059898267361081</v>
      </c>
      <c r="G34" s="184">
        <v>287005553</v>
      </c>
      <c r="H34" s="530">
        <v>29.112532570917573</v>
      </c>
      <c r="I34" s="184">
        <v>593209187.35000002</v>
      </c>
      <c r="J34" s="530">
        <v>60.172430838278657</v>
      </c>
      <c r="K34" s="183">
        <v>392639612.64999998</v>
      </c>
    </row>
    <row r="35" spans="1:11" s="146" customFormat="1" ht="47.25" customHeight="1">
      <c r="A35" s="152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5" s="62">
        <v>985848800</v>
      </c>
      <c r="C35" s="62"/>
      <c r="D35" s="62">
        <v>985848800</v>
      </c>
      <c r="E35" s="63">
        <v>306203634.35000002</v>
      </c>
      <c r="F35" s="528">
        <v>31.059898267361081</v>
      </c>
      <c r="G35" s="63">
        <v>287005553</v>
      </c>
      <c r="H35" s="528">
        <v>29.112532570917573</v>
      </c>
      <c r="I35" s="63">
        <v>593209187.35000002</v>
      </c>
      <c r="J35" s="528">
        <v>60.172430838278657</v>
      </c>
      <c r="K35" s="62">
        <v>392639612.64999998</v>
      </c>
    </row>
    <row r="36" spans="1:11" s="146" customFormat="1" ht="30" customHeight="1">
      <c r="A36" s="159" t="s">
        <v>1</v>
      </c>
      <c r="B36" s="59">
        <v>985398800</v>
      </c>
      <c r="C36" s="59"/>
      <c r="D36" s="59">
        <v>985398800</v>
      </c>
      <c r="E36" s="81">
        <v>306203634.35000002</v>
      </c>
      <c r="F36" s="526">
        <v>31.074082325856295</v>
      </c>
      <c r="G36" s="81">
        <v>286561553</v>
      </c>
      <c r="H36" s="526">
        <v>29.080769430610225</v>
      </c>
      <c r="I36" s="81">
        <v>592765187.35000002</v>
      </c>
      <c r="J36" s="526">
        <v>60.15485175646652</v>
      </c>
      <c r="K36" s="59">
        <v>392633612.64999998</v>
      </c>
    </row>
    <row r="37" spans="1:11" s="146" customFormat="1" ht="30" customHeight="1">
      <c r="A37" s="159" t="s">
        <v>216</v>
      </c>
      <c r="B37" s="59">
        <v>450000</v>
      </c>
      <c r="C37" s="59"/>
      <c r="D37" s="59">
        <v>450000</v>
      </c>
      <c r="E37" s="81">
        <v>0</v>
      </c>
      <c r="F37" s="59">
        <v>0</v>
      </c>
      <c r="G37" s="81">
        <v>444000</v>
      </c>
      <c r="H37" s="526">
        <v>98.666666666666671</v>
      </c>
      <c r="I37" s="81">
        <v>444000</v>
      </c>
      <c r="J37" s="526">
        <v>98.666666666666671</v>
      </c>
      <c r="K37" s="59">
        <v>6000</v>
      </c>
    </row>
    <row r="38" spans="1:11" s="142" customFormat="1" ht="30" customHeight="1">
      <c r="A38" s="153" t="str">
        <f>[2]คีย์ข้อมูล!B58</f>
        <v>แผนงานบูรณาการป้องกัน ปราบปราม และแก้ไขปัญหายาเสพติด</v>
      </c>
      <c r="B38" s="60">
        <v>38492300</v>
      </c>
      <c r="C38" s="60">
        <v>0</v>
      </c>
      <c r="D38" s="60">
        <v>38492300</v>
      </c>
      <c r="E38" s="61">
        <v>25997509</v>
      </c>
      <c r="F38" s="527">
        <v>67.539505303658132</v>
      </c>
      <c r="G38" s="61">
        <v>118220</v>
      </c>
      <c r="H38" s="527">
        <v>0.30712636033700247</v>
      </c>
      <c r="I38" s="61">
        <v>26115729</v>
      </c>
      <c r="J38" s="527">
        <v>67.84663166399514</v>
      </c>
      <c r="K38" s="60">
        <v>12376571</v>
      </c>
    </row>
    <row r="39" spans="1:11" s="146" customFormat="1" ht="47.25" customHeight="1">
      <c r="A39" s="152" t="str">
        <f>[2]คีย์ข้อมูล!B59</f>
        <v>โครงการป้องกันและแก้ไขปัญหายาเสพติดโดยกองทุนแม่ของแผ่นดิน(15004062009002000000)</v>
      </c>
      <c r="B39" s="62">
        <v>38492300</v>
      </c>
      <c r="C39" s="62">
        <v>0</v>
      </c>
      <c r="D39" s="62">
        <v>38492300</v>
      </c>
      <c r="E39" s="63">
        <v>25997509</v>
      </c>
      <c r="F39" s="528">
        <v>67.539505303658132</v>
      </c>
      <c r="G39" s="63">
        <v>118220</v>
      </c>
      <c r="H39" s="528">
        <v>0.30712636033700247</v>
      </c>
      <c r="I39" s="63">
        <v>26115729</v>
      </c>
      <c r="J39" s="528">
        <v>67.84663166399514</v>
      </c>
      <c r="K39" s="62">
        <v>12376571</v>
      </c>
    </row>
    <row r="40" spans="1:11" s="146" customFormat="1" ht="30" customHeight="1">
      <c r="A40" s="159" t="s">
        <v>1</v>
      </c>
      <c r="B40" s="59">
        <v>38492300</v>
      </c>
      <c r="C40" s="59">
        <v>0</v>
      </c>
      <c r="D40" s="59">
        <v>38492300</v>
      </c>
      <c r="E40" s="80">
        <v>25997509</v>
      </c>
      <c r="F40" s="526">
        <v>67.539505303658132</v>
      </c>
      <c r="G40" s="81">
        <v>118220</v>
      </c>
      <c r="H40" s="526">
        <v>0.30712636033700247</v>
      </c>
      <c r="I40" s="81">
        <v>26115729</v>
      </c>
      <c r="J40" s="526">
        <v>67.84663166399514</v>
      </c>
      <c r="K40" s="59">
        <v>12376571</v>
      </c>
    </row>
    <row r="41" spans="1:11" s="146" customFormat="1" ht="27" hidden="1" customHeight="1">
      <c r="A41" s="148" t="s">
        <v>6</v>
      </c>
      <c r="B41" s="64">
        <v>0</v>
      </c>
      <c r="C41" s="64">
        <v>0</v>
      </c>
      <c r="D41" s="64">
        <v>0</v>
      </c>
      <c r="E41" s="65">
        <v>0</v>
      </c>
      <c r="F41" s="65">
        <v>0</v>
      </c>
      <c r="G41" s="65">
        <v>0</v>
      </c>
      <c r="H41" s="64">
        <v>0</v>
      </c>
      <c r="I41" s="65">
        <v>0</v>
      </c>
      <c r="J41" s="64">
        <v>0</v>
      </c>
      <c r="K41" s="64">
        <v>0</v>
      </c>
    </row>
    <row r="42" spans="1:11" s="146" customFormat="1" ht="26.25" hidden="1" customHeight="1">
      <c r="A42" s="158" t="s">
        <v>5</v>
      </c>
      <c r="B42" s="58">
        <v>0</v>
      </c>
      <c r="C42" s="58">
        <v>0</v>
      </c>
      <c r="D42" s="58">
        <v>0</v>
      </c>
      <c r="E42" s="69">
        <v>0</v>
      </c>
      <c r="F42" s="69">
        <v>0</v>
      </c>
      <c r="G42" s="69">
        <v>0</v>
      </c>
      <c r="H42" s="58">
        <v>0</v>
      </c>
      <c r="I42" s="69">
        <v>0</v>
      </c>
      <c r="J42" s="58">
        <v>0</v>
      </c>
      <c r="K42" s="58">
        <v>0</v>
      </c>
    </row>
    <row r="43" spans="1:11" s="142" customFormat="1" ht="30" customHeight="1">
      <c r="A43" s="153" t="s">
        <v>156</v>
      </c>
      <c r="B43" s="60">
        <v>40000000</v>
      </c>
      <c r="C43" s="60">
        <v>0</v>
      </c>
      <c r="D43" s="60">
        <v>40000000</v>
      </c>
      <c r="E43" s="61">
        <v>13707450</v>
      </c>
      <c r="F43" s="527">
        <v>34.268625</v>
      </c>
      <c r="G43" s="61">
        <v>5904800</v>
      </c>
      <c r="H43" s="527">
        <v>14.762</v>
      </c>
      <c r="I43" s="61">
        <v>19612250</v>
      </c>
      <c r="J43" s="527">
        <v>49.030625000000001</v>
      </c>
      <c r="K43" s="60">
        <v>20387750</v>
      </c>
    </row>
    <row r="44" spans="1:11" s="146" customFormat="1" ht="30" customHeight="1">
      <c r="A44" s="152" t="str">
        <f>'[2]โอนเปลี่ยนแปลง '!B68</f>
        <v>โครงการส่งเสริมการท่องเที่ยวชุมชน (15004182024002000000)</v>
      </c>
      <c r="B44" s="62">
        <v>40000000</v>
      </c>
      <c r="C44" s="62">
        <v>0</v>
      </c>
      <c r="D44" s="62">
        <v>40000000</v>
      </c>
      <c r="E44" s="63">
        <v>13707450</v>
      </c>
      <c r="F44" s="528">
        <v>34.268625</v>
      </c>
      <c r="G44" s="63">
        <v>5904800</v>
      </c>
      <c r="H44" s="528">
        <v>14.762</v>
      </c>
      <c r="I44" s="63">
        <v>19612250</v>
      </c>
      <c r="J44" s="528">
        <v>49.030625000000001</v>
      </c>
      <c r="K44" s="62">
        <v>20387750</v>
      </c>
    </row>
    <row r="45" spans="1:11" s="146" customFormat="1" ht="30" customHeight="1">
      <c r="A45" s="150" t="s">
        <v>1</v>
      </c>
      <c r="B45" s="66">
        <v>40000000</v>
      </c>
      <c r="C45" s="66">
        <v>0</v>
      </c>
      <c r="D45" s="66">
        <v>40000000</v>
      </c>
      <c r="E45" s="68">
        <v>13707450</v>
      </c>
      <c r="F45" s="661">
        <v>34.268625</v>
      </c>
      <c r="G45" s="67">
        <v>5904800</v>
      </c>
      <c r="H45" s="681">
        <v>14.762</v>
      </c>
      <c r="I45" s="67">
        <v>19612250</v>
      </c>
      <c r="J45" s="661">
        <v>49.030625000000001</v>
      </c>
      <c r="K45" s="185">
        <v>20387750</v>
      </c>
    </row>
    <row r="46" spans="1:11" s="146" customFormat="1" ht="30.75" hidden="1" customHeight="1">
      <c r="A46" s="150" t="s">
        <v>6</v>
      </c>
      <c r="B46" s="66">
        <v>0</v>
      </c>
      <c r="C46" s="66">
        <v>0</v>
      </c>
      <c r="D46" s="66">
        <v>0</v>
      </c>
      <c r="E46" s="67">
        <v>0</v>
      </c>
      <c r="F46" s="67">
        <v>0</v>
      </c>
      <c r="G46" s="67">
        <v>0</v>
      </c>
      <c r="H46" s="186">
        <v>0</v>
      </c>
      <c r="I46" s="67">
        <v>0</v>
      </c>
      <c r="J46" s="66">
        <v>0</v>
      </c>
      <c r="K46" s="66">
        <v>0</v>
      </c>
    </row>
    <row r="47" spans="1:11" s="146" customFormat="1" ht="30.75" hidden="1" customHeight="1">
      <c r="A47" s="149" t="s">
        <v>5</v>
      </c>
      <c r="B47" s="70">
        <v>0</v>
      </c>
      <c r="C47" s="70">
        <v>0</v>
      </c>
      <c r="D47" s="70">
        <v>0</v>
      </c>
      <c r="E47" s="68">
        <v>0</v>
      </c>
      <c r="F47" s="71">
        <v>0</v>
      </c>
      <c r="G47" s="71">
        <v>0</v>
      </c>
      <c r="H47" s="70">
        <v>0</v>
      </c>
      <c r="I47" s="71">
        <v>0</v>
      </c>
      <c r="J47" s="70">
        <v>0</v>
      </c>
      <c r="K47" s="58">
        <v>0</v>
      </c>
    </row>
    <row r="48" spans="1:11" s="146" customFormat="1" ht="25.5" hidden="1" customHeight="1">
      <c r="A48" s="149" t="s">
        <v>5</v>
      </c>
      <c r="B48" s="70">
        <v>0</v>
      </c>
      <c r="C48" s="70">
        <v>0</v>
      </c>
      <c r="D48" s="70">
        <v>0</v>
      </c>
      <c r="E48" s="68">
        <v>0</v>
      </c>
      <c r="F48" s="71">
        <v>0</v>
      </c>
      <c r="G48" s="71">
        <v>0</v>
      </c>
      <c r="H48" s="58">
        <v>0</v>
      </c>
      <c r="I48" s="71">
        <v>0</v>
      </c>
      <c r="J48" s="70"/>
      <c r="K48" s="57">
        <v>0</v>
      </c>
    </row>
    <row r="49" spans="1:11" s="142" customFormat="1" ht="30" customHeight="1">
      <c r="A49" s="153" t="s">
        <v>157</v>
      </c>
      <c r="B49" s="60">
        <v>86032700</v>
      </c>
      <c r="C49" s="60">
        <v>0</v>
      </c>
      <c r="D49" s="60">
        <v>86032700</v>
      </c>
      <c r="E49" s="61">
        <v>61538086.600000001</v>
      </c>
      <c r="F49" s="527">
        <v>71.52871710407787</v>
      </c>
      <c r="G49" s="61">
        <v>1309340</v>
      </c>
      <c r="H49" s="527">
        <v>1.5219096924773952</v>
      </c>
      <c r="I49" s="61">
        <v>62847426.600000001</v>
      </c>
      <c r="J49" s="527">
        <v>73.050626796555264</v>
      </c>
      <c r="K49" s="60">
        <v>23185273.399999999</v>
      </c>
    </row>
    <row r="50" spans="1:11" s="146" customFormat="1" ht="30" customHeight="1">
      <c r="A50" s="219" t="str">
        <f>'[2]โอนเปลี่ยนแปลง '!B78</f>
        <v>โครงการส่งเสริมการพัฒนาชุมชนธรรมาภิบาล (15004602011002000000)</v>
      </c>
      <c r="B50" s="62">
        <v>86032700</v>
      </c>
      <c r="C50" s="62">
        <v>0</v>
      </c>
      <c r="D50" s="62">
        <v>86032700</v>
      </c>
      <c r="E50" s="63">
        <v>61538086.600000001</v>
      </c>
      <c r="F50" s="528">
        <v>71.52871710407787</v>
      </c>
      <c r="G50" s="63">
        <v>1309340</v>
      </c>
      <c r="H50" s="528">
        <v>1.5219096924773952</v>
      </c>
      <c r="I50" s="63">
        <v>62847426.600000001</v>
      </c>
      <c r="J50" s="528">
        <v>73.050626796555264</v>
      </c>
      <c r="K50" s="62">
        <v>23185273.399999999</v>
      </c>
    </row>
    <row r="51" spans="1:11" s="146" customFormat="1" ht="30" customHeight="1">
      <c r="A51" s="159" t="s">
        <v>1</v>
      </c>
      <c r="B51" s="59">
        <v>86032700</v>
      </c>
      <c r="C51" s="59">
        <v>0</v>
      </c>
      <c r="D51" s="59">
        <v>86032700</v>
      </c>
      <c r="E51" s="81">
        <v>61538086.600000001</v>
      </c>
      <c r="F51" s="526">
        <v>71.52871710407787</v>
      </c>
      <c r="G51" s="81">
        <v>1309340</v>
      </c>
      <c r="H51" s="526">
        <v>1.5219096924773952</v>
      </c>
      <c r="I51" s="81">
        <v>62847426.600000001</v>
      </c>
      <c r="J51" s="526">
        <v>73.050626796555264</v>
      </c>
      <c r="K51" s="59">
        <v>23185273.399999999</v>
      </c>
    </row>
    <row r="52" spans="1:11" s="146" customFormat="1" ht="30" hidden="1" customHeight="1">
      <c r="A52" s="148" t="s">
        <v>6</v>
      </c>
      <c r="B52" s="64">
        <f>+'[2]โอนเปลี่ยนแปลง '!C83</f>
        <v>0</v>
      </c>
      <c r="C52" s="64">
        <f>'[2]โอนเปลี่ยนแปลง '!D83</f>
        <v>0</v>
      </c>
      <c r="D52" s="64">
        <f>+'[2]โอนเปลี่ยนแปลง '!F83</f>
        <v>0</v>
      </c>
      <c r="E52" s="65">
        <f>[2]คีย์ข้อมูล!H84</f>
        <v>0</v>
      </c>
      <c r="F52" s="65">
        <v>0</v>
      </c>
      <c r="G52" s="65">
        <f>[2]คีย์ข้อมูล!G84</f>
        <v>0</v>
      </c>
      <c r="H52" s="64">
        <v>0</v>
      </c>
      <c r="I52" s="65">
        <f>G52+E52</f>
        <v>0</v>
      </c>
      <c r="J52" s="64">
        <v>0</v>
      </c>
      <c r="K52" s="64" t="e">
        <f>D52-#REF!</f>
        <v>#REF!</v>
      </c>
    </row>
    <row r="53" spans="1:11" s="146" customFormat="1" ht="30" hidden="1" customHeight="1">
      <c r="A53" s="158" t="s">
        <v>5</v>
      </c>
      <c r="B53" s="58">
        <f>+'[2]โอนเปลี่ยนแปลง '!C86</f>
        <v>0</v>
      </c>
      <c r="C53" s="58">
        <f>'[2]โอนเปลี่ยนแปลง '!D86</f>
        <v>0</v>
      </c>
      <c r="D53" s="58">
        <f>+'[2]โอนเปลี่ยนแปลง '!F86</f>
        <v>0</v>
      </c>
      <c r="E53" s="69">
        <f>[2]คีย์ข้อมูล!H87</f>
        <v>0</v>
      </c>
      <c r="F53" s="69">
        <v>0</v>
      </c>
      <c r="G53" s="69">
        <f>[2]คีย์ข้อมูล!G87</f>
        <v>0</v>
      </c>
      <c r="H53" s="58">
        <v>0</v>
      </c>
      <c r="I53" s="69">
        <f>G53+E53</f>
        <v>0</v>
      </c>
      <c r="J53" s="58">
        <v>0</v>
      </c>
      <c r="K53" s="58" t="e">
        <f>D53-#REF!</f>
        <v>#REF!</v>
      </c>
    </row>
    <row r="54" spans="1:11" s="278" customFormat="1" ht="21" customHeight="1">
      <c r="A54" s="274"/>
      <c r="B54" s="275"/>
      <c r="C54" s="275"/>
      <c r="D54" s="275"/>
      <c r="E54" s="276"/>
      <c r="F54" s="276"/>
      <c r="G54" s="276"/>
      <c r="H54" s="275"/>
      <c r="I54" s="276"/>
      <c r="J54" s="275"/>
      <c r="K54" s="277"/>
    </row>
    <row r="55" spans="1:11" s="284" customFormat="1" ht="33" customHeight="1">
      <c r="A55" s="904" t="s">
        <v>514</v>
      </c>
      <c r="B55" s="904"/>
      <c r="C55" s="904"/>
      <c r="D55" s="904"/>
      <c r="E55" s="904"/>
      <c r="F55" s="279"/>
      <c r="G55" s="280"/>
      <c r="H55" s="281"/>
      <c r="I55" s="282"/>
      <c r="J55" s="283"/>
      <c r="K55" s="282"/>
    </row>
    <row r="56" spans="1:11" s="284" customFormat="1" ht="30" customHeight="1">
      <c r="A56" s="285" t="s">
        <v>193</v>
      </c>
      <c r="B56" s="726" t="s">
        <v>194</v>
      </c>
      <c r="C56" s="727" t="s">
        <v>195</v>
      </c>
      <c r="E56" s="726" t="s">
        <v>219</v>
      </c>
      <c r="H56" s="281"/>
      <c r="I56" s="282"/>
      <c r="J56" s="283"/>
      <c r="K56" s="282"/>
    </row>
    <row r="57" spans="1:11" s="288" customFormat="1" ht="30.75" customHeight="1">
      <c r="A57" s="286" t="s">
        <v>515</v>
      </c>
      <c r="B57" s="287" t="s">
        <v>516</v>
      </c>
      <c r="C57" s="728" t="s">
        <v>517</v>
      </c>
      <c r="E57" s="287" t="s">
        <v>518</v>
      </c>
      <c r="H57" s="281"/>
      <c r="I57" s="282"/>
      <c r="J57" s="283"/>
      <c r="K57" s="282"/>
    </row>
    <row r="58" spans="1:11" s="288" customFormat="1" ht="30.75" customHeight="1">
      <c r="A58" s="286" t="s">
        <v>519</v>
      </c>
      <c r="B58" s="287" t="s">
        <v>520</v>
      </c>
      <c r="C58" s="728" t="s">
        <v>521</v>
      </c>
      <c r="E58" s="287" t="s">
        <v>522</v>
      </c>
      <c r="H58" s="281"/>
      <c r="I58" s="289"/>
      <c r="J58" s="283"/>
      <c r="K58" s="282"/>
    </row>
    <row r="59" spans="1:11" s="288" customFormat="1" ht="30.75" customHeight="1">
      <c r="A59" s="286" t="s">
        <v>523</v>
      </c>
      <c r="B59" s="287" t="s">
        <v>524</v>
      </c>
      <c r="C59" s="728" t="s">
        <v>525</v>
      </c>
      <c r="E59" s="287" t="s">
        <v>526</v>
      </c>
      <c r="H59" s="281"/>
      <c r="I59" s="282"/>
      <c r="J59" s="283"/>
      <c r="K59" s="282"/>
    </row>
    <row r="60" spans="1:11" s="288" customFormat="1" ht="24" customHeight="1">
      <c r="A60" s="290"/>
      <c r="B60" s="282"/>
      <c r="C60" s="282"/>
      <c r="D60" s="282"/>
      <c r="E60" s="282"/>
      <c r="F60" s="291"/>
      <c r="G60" s="282"/>
      <c r="H60" s="281"/>
      <c r="I60" s="282"/>
      <c r="J60" s="283"/>
      <c r="K60" s="282"/>
    </row>
    <row r="61" spans="1:11" s="288" customFormat="1" ht="26.25" customHeight="1">
      <c r="A61" s="897" t="s">
        <v>367</v>
      </c>
      <c r="B61" s="897"/>
      <c r="C61" s="897"/>
      <c r="D61" s="897"/>
      <c r="E61" s="897"/>
      <c r="F61" s="897"/>
      <c r="G61" s="897"/>
      <c r="H61" s="897"/>
      <c r="I61" s="897"/>
      <c r="J61" s="897"/>
      <c r="K61" s="897"/>
    </row>
    <row r="62" spans="1:11" ht="24" customHeight="1">
      <c r="A62" s="898" t="s">
        <v>184</v>
      </c>
      <c r="B62" s="898"/>
      <c r="C62" s="898"/>
      <c r="D62" s="898"/>
      <c r="E62" s="898"/>
      <c r="F62" s="898"/>
      <c r="G62" s="898"/>
      <c r="H62" s="187"/>
      <c r="I62" s="188"/>
      <c r="J62" s="189"/>
      <c r="K62" s="188"/>
    </row>
    <row r="63" spans="1:11" ht="24" customHeight="1">
      <c r="A63" s="898" t="s">
        <v>187</v>
      </c>
      <c r="B63" s="898"/>
      <c r="C63" s="898"/>
      <c r="D63" s="898"/>
      <c r="E63" s="898"/>
      <c r="F63" s="898"/>
      <c r="G63" s="898"/>
      <c r="H63" s="898"/>
      <c r="I63" s="898"/>
      <c r="J63" s="898"/>
      <c r="K63" s="898"/>
    </row>
    <row r="64" spans="1:11" ht="24" customHeight="1">
      <c r="A64" s="898" t="s">
        <v>185</v>
      </c>
      <c r="B64" s="898"/>
      <c r="C64" s="898"/>
      <c r="D64" s="898"/>
      <c r="E64" s="898"/>
      <c r="F64" s="898"/>
      <c r="G64" s="898"/>
      <c r="H64" s="898"/>
      <c r="I64" s="898"/>
      <c r="J64" s="898"/>
      <c r="K64" s="898"/>
    </row>
    <row r="65" spans="1:75" ht="24" customHeight="1">
      <c r="A65" s="898" t="s">
        <v>188</v>
      </c>
      <c r="B65" s="898"/>
      <c r="C65" s="898"/>
      <c r="D65" s="898"/>
      <c r="E65" s="898"/>
      <c r="F65" s="898"/>
      <c r="G65" s="898"/>
      <c r="H65" s="898"/>
      <c r="I65" s="898"/>
      <c r="J65" s="898"/>
      <c r="K65" s="898"/>
    </row>
    <row r="66" spans="1:75" ht="24" customHeight="1">
      <c r="A66" s="898" t="s">
        <v>190</v>
      </c>
      <c r="B66" s="898"/>
      <c r="C66" s="898"/>
      <c r="D66" s="898"/>
      <c r="E66" s="898"/>
      <c r="F66" s="898"/>
      <c r="G66" s="898"/>
      <c r="H66" s="898"/>
      <c r="I66" s="898"/>
      <c r="J66" s="898"/>
      <c r="K66" s="898"/>
    </row>
    <row r="67" spans="1:75" ht="24" customHeight="1">
      <c r="A67" s="898" t="s">
        <v>191</v>
      </c>
      <c r="B67" s="898"/>
      <c r="C67" s="898"/>
      <c r="D67" s="898"/>
      <c r="E67" s="898"/>
      <c r="F67" s="190"/>
      <c r="G67" s="191"/>
      <c r="H67" s="192"/>
      <c r="I67" s="191"/>
      <c r="J67" s="193"/>
      <c r="K67" s="191"/>
    </row>
    <row r="73" spans="1:75" s="72" customFormat="1">
      <c r="A73" s="160"/>
      <c r="D73" s="72" t="s">
        <v>166</v>
      </c>
      <c r="F73" s="194"/>
      <c r="H73" s="195"/>
      <c r="J73" s="8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</row>
  </sheetData>
  <mergeCells count="19">
    <mergeCell ref="A67:E67"/>
    <mergeCell ref="A55:E55"/>
    <mergeCell ref="A62:G62"/>
    <mergeCell ref="D4:D5"/>
    <mergeCell ref="E4:F4"/>
    <mergeCell ref="G4:H4"/>
    <mergeCell ref="C4:C5"/>
    <mergeCell ref="A4:A5"/>
    <mergeCell ref="B4:B5"/>
    <mergeCell ref="A1:K1"/>
    <mergeCell ref="A2:K2"/>
    <mergeCell ref="A3:K3"/>
    <mergeCell ref="K4:K5"/>
    <mergeCell ref="I4:J4"/>
    <mergeCell ref="A61:K61"/>
    <mergeCell ref="A63:K63"/>
    <mergeCell ref="A64:K64"/>
    <mergeCell ref="A65:K65"/>
    <mergeCell ref="A66:K66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U97"/>
  <sheetViews>
    <sheetView zoomScale="80" zoomScaleNormal="80" workbookViewId="0">
      <selection activeCell="E6" sqref="E6"/>
    </sheetView>
  </sheetViews>
  <sheetFormatPr defaultRowHeight="27.75"/>
  <cols>
    <col min="1" max="1" width="7.140625" style="78" customWidth="1"/>
    <col min="2" max="2" width="19.28515625" style="79" customWidth="1"/>
    <col min="3" max="3" width="10.5703125" style="78" customWidth="1"/>
    <col min="4" max="4" width="20.7109375" style="208" customWidth="1"/>
    <col min="5" max="5" width="20.7109375" style="207" customWidth="1"/>
    <col min="6" max="6" width="11.7109375" style="207" customWidth="1"/>
    <col min="7" max="7" width="20.7109375" style="207" customWidth="1"/>
    <col min="8" max="8" width="20.7109375" style="208" customWidth="1"/>
    <col min="9" max="9" width="12.140625" style="208" customWidth="1"/>
    <col min="10" max="10" width="20.7109375" style="78" customWidth="1"/>
    <col min="11" max="11" width="22.7109375" style="880" customWidth="1"/>
    <col min="12" max="12" width="19.140625" style="880" customWidth="1"/>
    <col min="13" max="13" width="20.7109375" style="882" customWidth="1"/>
    <col min="14" max="14" width="22.5703125" style="880" customWidth="1"/>
    <col min="15" max="16" width="9.140625" style="880"/>
    <col min="17" max="17" width="14.140625" style="880" bestFit="1" customWidth="1"/>
    <col min="18" max="18" width="19.28515625" style="865" customWidth="1"/>
    <col min="19" max="19" width="22.5703125" style="880" customWidth="1"/>
    <col min="20" max="20" width="13.5703125" style="14" customWidth="1"/>
    <col min="21" max="21" width="19.5703125" style="14" customWidth="1"/>
    <col min="22" max="16384" width="9.140625" style="14"/>
  </cols>
  <sheetData>
    <row r="1" spans="1:21" s="517" customFormat="1" ht="33" customHeight="1">
      <c r="A1" s="997" t="s">
        <v>243</v>
      </c>
      <c r="B1" s="997"/>
      <c r="C1" s="997"/>
      <c r="D1" s="997"/>
      <c r="E1" s="997"/>
      <c r="F1" s="997"/>
      <c r="G1" s="997"/>
      <c r="H1" s="997"/>
      <c r="I1" s="997"/>
      <c r="J1" s="997"/>
      <c r="K1" s="860"/>
      <c r="L1" s="860"/>
      <c r="M1" s="861"/>
      <c r="N1" s="862"/>
      <c r="O1" s="862"/>
      <c r="P1" s="863"/>
      <c r="Q1" s="860"/>
      <c r="R1" s="861"/>
      <c r="S1" s="860"/>
    </row>
    <row r="2" spans="1:21" s="517" customFormat="1" ht="33" customHeight="1">
      <c r="A2" s="997" t="s">
        <v>196</v>
      </c>
      <c r="B2" s="997"/>
      <c r="C2" s="997"/>
      <c r="D2" s="997"/>
      <c r="E2" s="997"/>
      <c r="F2" s="997"/>
      <c r="G2" s="997"/>
      <c r="H2" s="997"/>
      <c r="I2" s="997"/>
      <c r="J2" s="997"/>
      <c r="K2" s="860"/>
      <c r="L2" s="860"/>
      <c r="M2" s="861"/>
      <c r="N2" s="862"/>
      <c r="O2" s="862"/>
      <c r="P2" s="863"/>
      <c r="Q2" s="860"/>
      <c r="R2" s="861"/>
      <c r="S2" s="860"/>
    </row>
    <row r="3" spans="1:21" s="517" customFormat="1" ht="33" customHeight="1">
      <c r="A3" s="997" t="str">
        <f>+[4]รายละเอียดงบลงทุน!A2</f>
        <v>ข้อมูลสะสมตั้งแต่วันที่ 1 ตุลาคม 2567 ถึงวันที่ 15 พฤษภาคม 2568</v>
      </c>
      <c r="B3" s="997"/>
      <c r="C3" s="997"/>
      <c r="D3" s="997"/>
      <c r="E3" s="997"/>
      <c r="F3" s="997"/>
      <c r="G3" s="997"/>
      <c r="H3" s="997"/>
      <c r="I3" s="997"/>
      <c r="J3" s="997"/>
      <c r="K3" s="860"/>
      <c r="L3" s="860"/>
      <c r="M3" s="861"/>
      <c r="N3" s="862"/>
      <c r="O3" s="862"/>
      <c r="P3" s="863"/>
      <c r="Q3" s="860"/>
      <c r="R3" s="861"/>
      <c r="S3" s="860"/>
    </row>
    <row r="4" spans="1:21" s="11" customFormat="1" ht="27" customHeight="1">
      <c r="A4" s="1011" t="s">
        <v>23</v>
      </c>
      <c r="B4" s="1014" t="s">
        <v>76</v>
      </c>
      <c r="C4" s="1011" t="s">
        <v>3</v>
      </c>
      <c r="D4" s="998" t="s">
        <v>126</v>
      </c>
      <c r="E4" s="1001" t="s">
        <v>9</v>
      </c>
      <c r="F4" s="1002"/>
      <c r="G4" s="1005" t="s">
        <v>135</v>
      </c>
      <c r="H4" s="1007" t="s">
        <v>165</v>
      </c>
      <c r="I4" s="1008"/>
      <c r="J4" s="1011" t="s">
        <v>4</v>
      </c>
      <c r="K4" s="860"/>
      <c r="L4" s="864"/>
      <c r="M4" s="864"/>
      <c r="N4" s="860"/>
      <c r="O4" s="860"/>
      <c r="P4" s="860"/>
      <c r="Q4" s="860"/>
      <c r="R4" s="865"/>
      <c r="S4" s="860"/>
    </row>
    <row r="5" spans="1:21" s="11" customFormat="1" ht="27" customHeight="1">
      <c r="A5" s="1012"/>
      <c r="B5" s="1015"/>
      <c r="C5" s="1012"/>
      <c r="D5" s="999"/>
      <c r="E5" s="1003"/>
      <c r="F5" s="1004"/>
      <c r="G5" s="1006"/>
      <c r="H5" s="1009"/>
      <c r="I5" s="1010"/>
      <c r="J5" s="1012"/>
      <c r="K5" s="860"/>
      <c r="L5" s="860"/>
      <c r="M5" s="864"/>
      <c r="N5" s="860"/>
      <c r="O5" s="860"/>
      <c r="P5" s="860"/>
      <c r="Q5" s="860"/>
      <c r="R5" s="865"/>
      <c r="S5" s="860"/>
    </row>
    <row r="6" spans="1:21" s="11" customFormat="1" ht="27" customHeight="1">
      <c r="A6" s="1012"/>
      <c r="B6" s="1016"/>
      <c r="C6" s="1013"/>
      <c r="D6" s="1000"/>
      <c r="E6" s="172" t="s">
        <v>111</v>
      </c>
      <c r="F6" s="172" t="s">
        <v>7</v>
      </c>
      <c r="G6" s="203" t="s">
        <v>111</v>
      </c>
      <c r="H6" s="85" t="s">
        <v>111</v>
      </c>
      <c r="I6" s="85" t="s">
        <v>7</v>
      </c>
      <c r="J6" s="1013"/>
      <c r="K6" s="860"/>
      <c r="L6" s="860"/>
      <c r="M6" s="864"/>
      <c r="N6" s="860"/>
      <c r="O6" s="860"/>
      <c r="P6" s="860"/>
      <c r="Q6" s="860"/>
      <c r="R6" s="865"/>
      <c r="S6" s="860"/>
    </row>
    <row r="7" spans="1:21" s="12" customFormat="1" ht="27" customHeight="1" thickBot="1">
      <c r="A7" s="204"/>
      <c r="B7" s="75"/>
      <c r="C7" s="332">
        <v>202</v>
      </c>
      <c r="D7" s="205">
        <v>26992205.490000002</v>
      </c>
      <c r="E7" s="205">
        <v>11783625.930000002</v>
      </c>
      <c r="F7" s="804">
        <v>43.655661758968037</v>
      </c>
      <c r="G7" s="205">
        <v>11323047</v>
      </c>
      <c r="H7" s="205">
        <v>23106672.93</v>
      </c>
      <c r="I7" s="804">
        <v>85.604983033196362</v>
      </c>
      <c r="J7" s="205">
        <v>3885532.5600000005</v>
      </c>
      <c r="K7" s="866"/>
      <c r="L7" s="867"/>
      <c r="M7" s="868"/>
      <c r="N7" s="869"/>
      <c r="O7" s="869"/>
      <c r="P7" s="869"/>
      <c r="Q7" s="869"/>
      <c r="R7" s="865"/>
      <c r="S7" s="869"/>
    </row>
    <row r="8" spans="1:21" s="813" customFormat="1" ht="27" customHeight="1" thickTop="1">
      <c r="A8" s="809">
        <v>1</v>
      </c>
      <c r="B8" s="810" t="s">
        <v>28</v>
      </c>
      <c r="C8" s="814">
        <v>1</v>
      </c>
      <c r="D8" s="812">
        <v>32200</v>
      </c>
      <c r="E8" s="812">
        <v>32200</v>
      </c>
      <c r="F8" s="815">
        <v>100</v>
      </c>
      <c r="G8" s="812">
        <v>0</v>
      </c>
      <c r="H8" s="815">
        <v>32200</v>
      </c>
      <c r="I8" s="815">
        <v>100</v>
      </c>
      <c r="J8" s="816">
        <v>0</v>
      </c>
      <c r="K8" s="870"/>
      <c r="L8" s="871"/>
      <c r="M8" s="872"/>
      <c r="N8" s="873"/>
      <c r="O8" s="873"/>
      <c r="P8" s="873"/>
      <c r="Q8" s="873"/>
      <c r="R8" s="874"/>
      <c r="S8" s="873"/>
    </row>
    <row r="9" spans="1:21" s="813" customFormat="1" ht="27" customHeight="1">
      <c r="A9" s="817">
        <v>2</v>
      </c>
      <c r="B9" s="818" t="s">
        <v>607</v>
      </c>
      <c r="C9" s="819">
        <v>2</v>
      </c>
      <c r="D9" s="820">
        <v>108600</v>
      </c>
      <c r="E9" s="820">
        <v>0</v>
      </c>
      <c r="F9" s="125">
        <v>0</v>
      </c>
      <c r="G9" s="820">
        <v>0</v>
      </c>
      <c r="H9" s="125">
        <v>0</v>
      </c>
      <c r="I9" s="125">
        <v>0</v>
      </c>
      <c r="J9" s="522">
        <v>108600</v>
      </c>
      <c r="K9" s="870"/>
      <c r="L9" s="871"/>
      <c r="M9" s="872"/>
      <c r="N9" s="873"/>
      <c r="O9" s="873"/>
      <c r="P9" s="873"/>
      <c r="Q9" s="873"/>
      <c r="R9" s="874"/>
      <c r="S9" s="873"/>
    </row>
    <row r="10" spans="1:21" s="340" customFormat="1" ht="27" customHeight="1">
      <c r="A10" s="342">
        <v>3</v>
      </c>
      <c r="B10" s="343" t="s">
        <v>30</v>
      </c>
      <c r="C10" s="342">
        <v>1</v>
      </c>
      <c r="D10" s="125">
        <v>104000</v>
      </c>
      <c r="E10" s="125">
        <v>0</v>
      </c>
      <c r="F10" s="672">
        <v>0</v>
      </c>
      <c r="G10" s="125">
        <v>104000</v>
      </c>
      <c r="H10" s="125">
        <v>104000</v>
      </c>
      <c r="I10" s="125">
        <v>100</v>
      </c>
      <c r="J10" s="522">
        <v>0</v>
      </c>
      <c r="K10" s="870">
        <v>1004189.1599999999</v>
      </c>
      <c r="L10" s="871">
        <f t="shared" ref="L10:L18" si="0">D10-K10</f>
        <v>-900189.15999999992</v>
      </c>
      <c r="M10" s="875">
        <v>1004189.1599999999</v>
      </c>
      <c r="N10" s="870">
        <f t="shared" ref="N10:N58" si="1">L10-M10</f>
        <v>-1904378.3199999998</v>
      </c>
      <c r="O10" s="873"/>
      <c r="P10" s="873">
        <v>208000</v>
      </c>
      <c r="Q10" s="870">
        <f t="shared" ref="Q10:Q58" si="2">+P10-D10</f>
        <v>104000</v>
      </c>
      <c r="R10" s="876"/>
      <c r="S10" s="870"/>
      <c r="T10" s="337"/>
      <c r="U10" s="337"/>
    </row>
    <row r="11" spans="1:21" s="340" customFormat="1" ht="27" customHeight="1">
      <c r="A11" s="817">
        <v>4</v>
      </c>
      <c r="B11" s="343" t="s">
        <v>93</v>
      </c>
      <c r="C11" s="342">
        <v>3</v>
      </c>
      <c r="D11" s="125">
        <v>519400</v>
      </c>
      <c r="E11" s="125">
        <v>519400</v>
      </c>
      <c r="F11" s="672">
        <v>100</v>
      </c>
      <c r="G11" s="125">
        <v>0</v>
      </c>
      <c r="H11" s="125">
        <v>519400</v>
      </c>
      <c r="I11" s="125">
        <v>100</v>
      </c>
      <c r="J11" s="522">
        <v>0</v>
      </c>
      <c r="K11" s="870">
        <v>1058493.31</v>
      </c>
      <c r="L11" s="871">
        <f t="shared" si="0"/>
        <v>-539093.31000000006</v>
      </c>
      <c r="M11" s="875">
        <v>583593.30999999994</v>
      </c>
      <c r="N11" s="870">
        <f t="shared" si="1"/>
        <v>-1122686.6200000001</v>
      </c>
      <c r="O11" s="873"/>
      <c r="P11" s="873">
        <v>90400</v>
      </c>
      <c r="Q11" s="870">
        <f t="shared" si="2"/>
        <v>-429000</v>
      </c>
      <c r="R11" s="876"/>
      <c r="S11" s="870"/>
      <c r="T11" s="337"/>
      <c r="U11" s="337"/>
    </row>
    <row r="12" spans="1:21" s="340" customFormat="1" ht="27" customHeight="1">
      <c r="A12" s="342">
        <v>5</v>
      </c>
      <c r="B12" s="343" t="s">
        <v>33</v>
      </c>
      <c r="C12" s="342">
        <v>2</v>
      </c>
      <c r="D12" s="125">
        <v>149200</v>
      </c>
      <c r="E12" s="125">
        <v>130136</v>
      </c>
      <c r="F12" s="672">
        <v>87.222520107238608</v>
      </c>
      <c r="G12" s="125">
        <v>0</v>
      </c>
      <c r="H12" s="125">
        <v>130136</v>
      </c>
      <c r="I12" s="125">
        <v>87.222520107238608</v>
      </c>
      <c r="J12" s="522">
        <v>19064</v>
      </c>
      <c r="K12" s="870">
        <v>736028.84</v>
      </c>
      <c r="L12" s="871">
        <f t="shared" si="0"/>
        <v>-586828.84</v>
      </c>
      <c r="M12" s="875">
        <v>736028.84</v>
      </c>
      <c r="N12" s="870">
        <f t="shared" si="1"/>
        <v>-1322857.68</v>
      </c>
      <c r="O12" s="873"/>
      <c r="P12" s="873">
        <v>149200</v>
      </c>
      <c r="Q12" s="870">
        <f t="shared" si="2"/>
        <v>0</v>
      </c>
      <c r="R12" s="876"/>
      <c r="S12" s="870"/>
      <c r="T12" s="337"/>
      <c r="U12" s="337"/>
    </row>
    <row r="13" spans="1:21" s="340" customFormat="1" ht="27" customHeight="1">
      <c r="A13" s="817">
        <v>6</v>
      </c>
      <c r="B13" s="343" t="s">
        <v>96</v>
      </c>
      <c r="C13" s="342">
        <v>4</v>
      </c>
      <c r="D13" s="125">
        <v>461200</v>
      </c>
      <c r="E13" s="125">
        <v>104000</v>
      </c>
      <c r="F13" s="672">
        <v>22.549869904596704</v>
      </c>
      <c r="G13" s="125">
        <v>248700</v>
      </c>
      <c r="H13" s="125">
        <v>352700</v>
      </c>
      <c r="I13" s="125">
        <v>76.47441457068517</v>
      </c>
      <c r="J13" s="522">
        <v>108500</v>
      </c>
      <c r="K13" s="870">
        <v>1891615.68</v>
      </c>
      <c r="L13" s="871">
        <f t="shared" si="0"/>
        <v>-1430415.68</v>
      </c>
      <c r="M13" s="875">
        <v>1891615.68</v>
      </c>
      <c r="N13" s="870">
        <f t="shared" si="1"/>
        <v>-3322031.36</v>
      </c>
      <c r="O13" s="873"/>
      <c r="P13" s="873">
        <v>461200</v>
      </c>
      <c r="Q13" s="870">
        <f t="shared" si="2"/>
        <v>0</v>
      </c>
      <c r="R13" s="876"/>
      <c r="S13" s="870"/>
      <c r="T13" s="337"/>
      <c r="U13" s="337"/>
    </row>
    <row r="14" spans="1:21" s="340" customFormat="1" ht="27" customHeight="1">
      <c r="A14" s="342">
        <v>7</v>
      </c>
      <c r="B14" s="343" t="s">
        <v>34</v>
      </c>
      <c r="C14" s="342">
        <v>2</v>
      </c>
      <c r="D14" s="125">
        <v>429000</v>
      </c>
      <c r="E14" s="125">
        <v>0</v>
      </c>
      <c r="F14" s="672">
        <v>0</v>
      </c>
      <c r="G14" s="125">
        <v>0</v>
      </c>
      <c r="H14" s="125">
        <v>0</v>
      </c>
      <c r="I14" s="125">
        <v>0</v>
      </c>
      <c r="J14" s="522">
        <v>429000</v>
      </c>
      <c r="K14" s="870"/>
      <c r="L14" s="871"/>
      <c r="M14" s="875"/>
      <c r="N14" s="870"/>
      <c r="O14" s="873"/>
      <c r="P14" s="873"/>
      <c r="Q14" s="870"/>
      <c r="R14" s="876"/>
      <c r="S14" s="870"/>
      <c r="T14" s="337"/>
      <c r="U14" s="337"/>
    </row>
    <row r="15" spans="1:21" s="340" customFormat="1" ht="27" customHeight="1">
      <c r="A15" s="817">
        <v>8</v>
      </c>
      <c r="B15" s="343" t="s">
        <v>36</v>
      </c>
      <c r="C15" s="342">
        <v>13</v>
      </c>
      <c r="D15" s="125">
        <v>1080322</v>
      </c>
      <c r="E15" s="125">
        <v>171522</v>
      </c>
      <c r="F15" s="672">
        <v>15.876932988497874</v>
      </c>
      <c r="G15" s="125">
        <v>628400</v>
      </c>
      <c r="H15" s="125">
        <v>799922</v>
      </c>
      <c r="I15" s="125">
        <v>74.044775539144808</v>
      </c>
      <c r="J15" s="522">
        <v>280400</v>
      </c>
      <c r="K15" s="870">
        <v>764177.48</v>
      </c>
      <c r="L15" s="871">
        <f t="shared" si="0"/>
        <v>316144.52</v>
      </c>
      <c r="M15" s="875">
        <v>492777.48</v>
      </c>
      <c r="N15" s="870">
        <f t="shared" si="1"/>
        <v>-176632.95999999996</v>
      </c>
      <c r="O15" s="873"/>
      <c r="P15" s="873">
        <v>926800</v>
      </c>
      <c r="Q15" s="870">
        <f t="shared" si="2"/>
        <v>-153522</v>
      </c>
      <c r="R15" s="876"/>
      <c r="S15" s="870"/>
      <c r="T15" s="337"/>
      <c r="U15" s="337"/>
    </row>
    <row r="16" spans="1:21" s="340" customFormat="1" ht="27" customHeight="1">
      <c r="A16" s="342">
        <v>9</v>
      </c>
      <c r="B16" s="343" t="s">
        <v>37</v>
      </c>
      <c r="C16" s="342">
        <v>4</v>
      </c>
      <c r="D16" s="125">
        <v>472039</v>
      </c>
      <c r="E16" s="125">
        <v>472039</v>
      </c>
      <c r="F16" s="672">
        <v>100</v>
      </c>
      <c r="G16" s="125">
        <v>0</v>
      </c>
      <c r="H16" s="125">
        <v>472039</v>
      </c>
      <c r="I16" s="125">
        <v>100</v>
      </c>
      <c r="J16" s="522">
        <v>0</v>
      </c>
      <c r="K16" s="870">
        <v>2393364.98</v>
      </c>
      <c r="L16" s="871">
        <f t="shared" si="0"/>
        <v>-1921325.98</v>
      </c>
      <c r="M16" s="875">
        <v>2393364.98</v>
      </c>
      <c r="N16" s="870">
        <f t="shared" si="1"/>
        <v>-4314690.96</v>
      </c>
      <c r="O16" s="873"/>
      <c r="P16" s="873">
        <v>565200</v>
      </c>
      <c r="Q16" s="870">
        <f t="shared" si="2"/>
        <v>93161</v>
      </c>
      <c r="R16" s="876"/>
      <c r="S16" s="870"/>
      <c r="T16" s="337"/>
      <c r="U16" s="337"/>
    </row>
    <row r="17" spans="1:21" s="340" customFormat="1" ht="27" customHeight="1">
      <c r="A17" s="817">
        <v>10</v>
      </c>
      <c r="B17" s="343" t="s">
        <v>38</v>
      </c>
      <c r="C17" s="342">
        <v>8</v>
      </c>
      <c r="D17" s="125">
        <v>707100</v>
      </c>
      <c r="E17" s="125">
        <v>434000</v>
      </c>
      <c r="F17" s="672">
        <v>61.37745721962947</v>
      </c>
      <c r="G17" s="125">
        <v>90400</v>
      </c>
      <c r="H17" s="125">
        <v>524400</v>
      </c>
      <c r="I17" s="125">
        <v>74.162070428510816</v>
      </c>
      <c r="J17" s="522">
        <v>182700</v>
      </c>
      <c r="K17" s="870">
        <v>4860217.34</v>
      </c>
      <c r="L17" s="871">
        <f t="shared" si="0"/>
        <v>-4153117.34</v>
      </c>
      <c r="M17" s="875">
        <v>4860217.34</v>
      </c>
      <c r="N17" s="870">
        <f t="shared" si="1"/>
        <v>-9013334.6799999997</v>
      </c>
      <c r="O17" s="873"/>
      <c r="P17" s="873">
        <v>524400</v>
      </c>
      <c r="Q17" s="870">
        <f t="shared" si="2"/>
        <v>-182700</v>
      </c>
      <c r="R17" s="876"/>
      <c r="S17" s="870"/>
      <c r="T17" s="337"/>
      <c r="U17" s="337"/>
    </row>
    <row r="18" spans="1:21" s="340" customFormat="1" ht="27" customHeight="1">
      <c r="A18" s="342">
        <v>11</v>
      </c>
      <c r="B18" s="343" t="s">
        <v>39</v>
      </c>
      <c r="C18" s="342">
        <v>6</v>
      </c>
      <c r="D18" s="125">
        <v>1198327.02</v>
      </c>
      <c r="E18" s="125">
        <v>41127.019999999997</v>
      </c>
      <c r="F18" s="672">
        <v>3.4320364402698686</v>
      </c>
      <c r="G18" s="125">
        <v>357200</v>
      </c>
      <c r="H18" s="125">
        <v>398327.02</v>
      </c>
      <c r="I18" s="125">
        <v>33.24026024214993</v>
      </c>
      <c r="J18" s="522">
        <v>800000</v>
      </c>
      <c r="K18" s="870">
        <v>1306960</v>
      </c>
      <c r="L18" s="871">
        <f t="shared" si="0"/>
        <v>-108632.97999999998</v>
      </c>
      <c r="M18" s="875">
        <v>1306960</v>
      </c>
      <c r="N18" s="870">
        <f t="shared" si="1"/>
        <v>-1415592.98</v>
      </c>
      <c r="O18" s="873"/>
      <c r="P18" s="873">
        <v>402400</v>
      </c>
      <c r="Q18" s="870">
        <f t="shared" si="2"/>
        <v>-795927.02</v>
      </c>
      <c r="R18" s="876"/>
      <c r="S18" s="870"/>
      <c r="T18" s="337"/>
      <c r="U18" s="337"/>
    </row>
    <row r="19" spans="1:21" s="340" customFormat="1" ht="27" customHeight="1">
      <c r="A19" s="817">
        <v>12</v>
      </c>
      <c r="B19" s="343" t="s">
        <v>608</v>
      </c>
      <c r="C19" s="342">
        <v>1</v>
      </c>
      <c r="D19" s="125">
        <v>549400</v>
      </c>
      <c r="E19" s="125">
        <v>0</v>
      </c>
      <c r="F19" s="672">
        <v>0</v>
      </c>
      <c r="G19" s="125">
        <v>0</v>
      </c>
      <c r="H19" s="125">
        <v>0</v>
      </c>
      <c r="I19" s="125">
        <v>0</v>
      </c>
      <c r="J19" s="522">
        <v>549400</v>
      </c>
      <c r="K19" s="870"/>
      <c r="L19" s="871"/>
      <c r="M19" s="875"/>
      <c r="N19" s="870"/>
      <c r="O19" s="873"/>
      <c r="P19" s="873"/>
      <c r="Q19" s="870"/>
      <c r="R19" s="876"/>
      <c r="S19" s="870"/>
      <c r="T19" s="337"/>
      <c r="U19" s="337"/>
    </row>
    <row r="20" spans="1:21" s="340" customFormat="1" ht="27" customHeight="1">
      <c r="A20" s="342">
        <v>13</v>
      </c>
      <c r="B20" s="343" t="s">
        <v>40</v>
      </c>
      <c r="C20" s="342">
        <v>1</v>
      </c>
      <c r="D20" s="125">
        <v>135000</v>
      </c>
      <c r="E20" s="125">
        <v>0</v>
      </c>
      <c r="F20" s="672">
        <v>0</v>
      </c>
      <c r="G20" s="125">
        <v>135000</v>
      </c>
      <c r="H20" s="125">
        <v>135000</v>
      </c>
      <c r="I20" s="125">
        <v>100</v>
      </c>
      <c r="J20" s="522">
        <v>0</v>
      </c>
      <c r="K20" s="870"/>
      <c r="L20" s="871"/>
      <c r="M20" s="875"/>
      <c r="N20" s="870"/>
      <c r="O20" s="873"/>
      <c r="P20" s="873">
        <v>135600</v>
      </c>
      <c r="Q20" s="870">
        <f t="shared" si="2"/>
        <v>600</v>
      </c>
      <c r="R20" s="876"/>
      <c r="S20" s="870"/>
      <c r="T20" s="337"/>
      <c r="U20" s="337"/>
    </row>
    <row r="21" spans="1:21" s="340" customFormat="1" ht="27" customHeight="1">
      <c r="A21" s="817">
        <v>14</v>
      </c>
      <c r="B21" s="343" t="s">
        <v>159</v>
      </c>
      <c r="C21" s="342">
        <v>9</v>
      </c>
      <c r="D21" s="125">
        <v>1356400</v>
      </c>
      <c r="E21" s="125">
        <v>357200</v>
      </c>
      <c r="F21" s="672">
        <v>26.334414626953702</v>
      </c>
      <c r="G21" s="125">
        <v>999200</v>
      </c>
      <c r="H21" s="125">
        <v>1356400</v>
      </c>
      <c r="I21" s="125">
        <v>100</v>
      </c>
      <c r="J21" s="522">
        <v>0</v>
      </c>
      <c r="K21" s="870">
        <v>1509570.51</v>
      </c>
      <c r="L21" s="871">
        <f>D21-K21</f>
        <v>-153170.51</v>
      </c>
      <c r="M21" s="875">
        <v>1509570.51</v>
      </c>
      <c r="N21" s="870">
        <f t="shared" si="1"/>
        <v>-1662741.02</v>
      </c>
      <c r="O21" s="873"/>
      <c r="P21" s="873">
        <v>1356400</v>
      </c>
      <c r="Q21" s="870">
        <f t="shared" si="2"/>
        <v>0</v>
      </c>
      <c r="R21" s="876"/>
      <c r="S21" s="870"/>
      <c r="T21" s="337"/>
      <c r="U21" s="337"/>
    </row>
    <row r="22" spans="1:21" s="340" customFormat="1" ht="27" customHeight="1">
      <c r="A22" s="342">
        <v>15</v>
      </c>
      <c r="B22" s="343" t="s">
        <v>41</v>
      </c>
      <c r="C22" s="342">
        <v>5</v>
      </c>
      <c r="D22" s="125">
        <v>725409.65</v>
      </c>
      <c r="E22" s="125">
        <v>725409.65</v>
      </c>
      <c r="F22" s="672">
        <v>100</v>
      </c>
      <c r="G22" s="125">
        <v>0</v>
      </c>
      <c r="H22" s="125">
        <v>725409.65</v>
      </c>
      <c r="I22" s="125">
        <v>100</v>
      </c>
      <c r="J22" s="522">
        <v>0</v>
      </c>
      <c r="K22" s="870">
        <v>2973300</v>
      </c>
      <c r="L22" s="871">
        <f>D22-K22</f>
        <v>-2247890.35</v>
      </c>
      <c r="M22" s="875">
        <v>2973300</v>
      </c>
      <c r="N22" s="870">
        <f t="shared" si="1"/>
        <v>-5221190.3499999996</v>
      </c>
      <c r="O22" s="873"/>
      <c r="P22" s="873">
        <v>773200</v>
      </c>
      <c r="Q22" s="870">
        <f t="shared" si="2"/>
        <v>47790.349999999977</v>
      </c>
      <c r="R22" s="876"/>
      <c r="S22" s="870"/>
      <c r="T22" s="337"/>
      <c r="U22" s="337"/>
    </row>
    <row r="23" spans="1:21" s="340" customFormat="1" ht="27" customHeight="1">
      <c r="A23" s="817">
        <v>16</v>
      </c>
      <c r="B23" s="343" t="s">
        <v>160</v>
      </c>
      <c r="C23" s="342">
        <v>6</v>
      </c>
      <c r="D23" s="125">
        <v>551600</v>
      </c>
      <c r="E23" s="522">
        <v>194400</v>
      </c>
      <c r="F23" s="672">
        <v>35.242929659173313</v>
      </c>
      <c r="G23" s="125">
        <v>357200</v>
      </c>
      <c r="H23" s="125">
        <v>551600</v>
      </c>
      <c r="I23" s="125">
        <v>100</v>
      </c>
      <c r="J23" s="522">
        <v>0</v>
      </c>
      <c r="K23" s="870"/>
      <c r="L23" s="871"/>
      <c r="M23" s="875"/>
      <c r="N23" s="870"/>
      <c r="O23" s="873"/>
      <c r="P23" s="873">
        <v>551600</v>
      </c>
      <c r="Q23" s="870">
        <f t="shared" si="2"/>
        <v>0</v>
      </c>
      <c r="R23" s="876"/>
      <c r="S23" s="870"/>
      <c r="T23" s="337"/>
      <c r="U23" s="337"/>
    </row>
    <row r="24" spans="1:21" s="340" customFormat="1" ht="27" customHeight="1">
      <c r="A24" s="342">
        <v>17</v>
      </c>
      <c r="B24" s="343" t="s">
        <v>42</v>
      </c>
      <c r="C24" s="342">
        <v>8</v>
      </c>
      <c r="D24" s="125">
        <v>1422897</v>
      </c>
      <c r="E24" s="125">
        <v>1292893.01</v>
      </c>
      <c r="F24" s="672">
        <v>90.863429327632289</v>
      </c>
      <c r="G24" s="125">
        <v>63000</v>
      </c>
      <c r="H24" s="125">
        <v>1355893.01</v>
      </c>
      <c r="I24" s="125">
        <v>95.291016145230472</v>
      </c>
      <c r="J24" s="522">
        <v>67003.989999999991</v>
      </c>
      <c r="K24" s="870">
        <v>24098627.760000002</v>
      </c>
      <c r="L24" s="871" t="e">
        <f>#REF!-K24</f>
        <v>#REF!</v>
      </c>
      <c r="M24" s="875">
        <v>24098627.760000002</v>
      </c>
      <c r="N24" s="870" t="e">
        <f t="shared" si="1"/>
        <v>#REF!</v>
      </c>
      <c r="O24" s="873"/>
      <c r="P24" s="873">
        <v>1085200</v>
      </c>
      <c r="Q24" s="870">
        <f t="shared" si="2"/>
        <v>-337697</v>
      </c>
      <c r="R24" s="876"/>
      <c r="S24" s="870"/>
      <c r="T24" s="337"/>
      <c r="U24" s="337"/>
    </row>
    <row r="25" spans="1:21" s="340" customFormat="1" ht="27" customHeight="1">
      <c r="A25" s="817">
        <v>18</v>
      </c>
      <c r="B25" s="343" t="s">
        <v>161</v>
      </c>
      <c r="C25" s="342">
        <v>5</v>
      </c>
      <c r="D25" s="125">
        <v>549100</v>
      </c>
      <c r="E25" s="125">
        <v>0</v>
      </c>
      <c r="F25" s="672">
        <v>0</v>
      </c>
      <c r="G25" s="125">
        <v>503900</v>
      </c>
      <c r="H25" s="125">
        <v>503900</v>
      </c>
      <c r="I25" s="125">
        <v>91.768348206155522</v>
      </c>
      <c r="J25" s="522">
        <v>45200</v>
      </c>
      <c r="K25" s="870">
        <v>8292000</v>
      </c>
      <c r="L25" s="871">
        <f t="shared" ref="L25:L39" si="3">D25-K25</f>
        <v>-7742900</v>
      </c>
      <c r="M25" s="875">
        <v>8292000</v>
      </c>
      <c r="N25" s="870">
        <f t="shared" si="1"/>
        <v>-16034900</v>
      </c>
      <c r="O25" s="873"/>
      <c r="P25" s="873">
        <v>863600</v>
      </c>
      <c r="Q25" s="870">
        <f t="shared" si="2"/>
        <v>314500</v>
      </c>
      <c r="R25" s="876"/>
      <c r="S25" s="870"/>
      <c r="T25" s="337"/>
      <c r="U25" s="337"/>
    </row>
    <row r="26" spans="1:21" s="340" customFormat="1" ht="27" customHeight="1">
      <c r="A26" s="342">
        <v>19</v>
      </c>
      <c r="B26" s="343" t="s">
        <v>43</v>
      </c>
      <c r="C26" s="342">
        <v>8</v>
      </c>
      <c r="D26" s="125">
        <v>863600</v>
      </c>
      <c r="E26" s="125">
        <v>759600</v>
      </c>
      <c r="F26" s="672">
        <v>87.957387679481243</v>
      </c>
      <c r="G26" s="125">
        <v>104000</v>
      </c>
      <c r="H26" s="125">
        <v>863600</v>
      </c>
      <c r="I26" s="125">
        <v>100</v>
      </c>
      <c r="J26" s="522">
        <v>0</v>
      </c>
      <c r="K26" s="870">
        <v>7573986.04</v>
      </c>
      <c r="L26" s="871">
        <f t="shared" si="3"/>
        <v>-6710386.04</v>
      </c>
      <c r="M26" s="875">
        <v>7076986.04</v>
      </c>
      <c r="N26" s="870">
        <f t="shared" si="1"/>
        <v>-13787372.08</v>
      </c>
      <c r="O26" s="873"/>
      <c r="P26" s="873">
        <v>863600</v>
      </c>
      <c r="Q26" s="870">
        <f t="shared" si="2"/>
        <v>0</v>
      </c>
      <c r="R26" s="876"/>
      <c r="S26" s="870"/>
      <c r="T26" s="337"/>
      <c r="U26" s="337"/>
    </row>
    <row r="27" spans="1:21" s="340" customFormat="1" ht="27" customHeight="1">
      <c r="A27" s="817">
        <v>20</v>
      </c>
      <c r="B27" s="343" t="s">
        <v>44</v>
      </c>
      <c r="C27" s="342">
        <v>4</v>
      </c>
      <c r="D27" s="125">
        <v>335916</v>
      </c>
      <c r="E27" s="125">
        <v>290716</v>
      </c>
      <c r="F27" s="672">
        <v>86.544255111396893</v>
      </c>
      <c r="G27" s="125">
        <v>45200</v>
      </c>
      <c r="H27" s="125">
        <v>335916</v>
      </c>
      <c r="I27" s="125">
        <v>100</v>
      </c>
      <c r="J27" s="522">
        <v>0</v>
      </c>
      <c r="K27" s="870">
        <v>6288528.4099999992</v>
      </c>
      <c r="L27" s="871">
        <f t="shared" si="3"/>
        <v>-5952612.4099999992</v>
      </c>
      <c r="M27" s="875">
        <v>5131628.4099999992</v>
      </c>
      <c r="N27" s="870">
        <f t="shared" si="1"/>
        <v>-11084240.819999998</v>
      </c>
      <c r="O27" s="873"/>
      <c r="P27" s="873">
        <v>371980</v>
      </c>
      <c r="Q27" s="870">
        <f t="shared" si="2"/>
        <v>36064</v>
      </c>
      <c r="R27" s="876"/>
      <c r="S27" s="870"/>
      <c r="T27" s="337"/>
      <c r="U27" s="337"/>
    </row>
    <row r="28" spans="1:21" s="340" customFormat="1" ht="27" customHeight="1">
      <c r="A28" s="342">
        <v>21</v>
      </c>
      <c r="B28" s="343" t="s">
        <v>45</v>
      </c>
      <c r="C28" s="342">
        <v>5</v>
      </c>
      <c r="D28" s="125">
        <v>1315028.1499999999</v>
      </c>
      <c r="E28" s="125">
        <v>659428.15</v>
      </c>
      <c r="F28" s="672">
        <v>50.145553918370496</v>
      </c>
      <c r="G28" s="125">
        <v>655600</v>
      </c>
      <c r="H28" s="125">
        <v>1315028.1499999999</v>
      </c>
      <c r="I28" s="125">
        <v>100</v>
      </c>
      <c r="J28" s="522">
        <v>0</v>
      </c>
      <c r="K28" s="870">
        <v>7448382.3899999997</v>
      </c>
      <c r="L28" s="871">
        <f t="shared" si="3"/>
        <v>-6133354.2400000002</v>
      </c>
      <c r="M28" s="875">
        <v>7448382.3899999997</v>
      </c>
      <c r="N28" s="870">
        <f t="shared" si="1"/>
        <v>-13581736.629999999</v>
      </c>
      <c r="O28" s="873"/>
      <c r="P28" s="873">
        <v>1324800</v>
      </c>
      <c r="Q28" s="870">
        <f t="shared" si="2"/>
        <v>9771.8500000000931</v>
      </c>
      <c r="R28" s="876"/>
      <c r="S28" s="870"/>
      <c r="T28" s="337"/>
      <c r="U28" s="337"/>
    </row>
    <row r="29" spans="1:21" s="340" customFormat="1" ht="27" customHeight="1">
      <c r="A29" s="817">
        <v>22</v>
      </c>
      <c r="B29" s="343" t="s">
        <v>46</v>
      </c>
      <c r="C29" s="342">
        <v>6</v>
      </c>
      <c r="D29" s="125">
        <v>583200</v>
      </c>
      <c r="E29" s="125">
        <v>194400</v>
      </c>
      <c r="F29" s="672">
        <v>33.333333333333336</v>
      </c>
      <c r="G29" s="125">
        <v>388800</v>
      </c>
      <c r="H29" s="125">
        <v>583200</v>
      </c>
      <c r="I29" s="125">
        <v>100</v>
      </c>
      <c r="J29" s="522">
        <v>0</v>
      </c>
      <c r="K29" s="870">
        <v>3681047.05</v>
      </c>
      <c r="L29" s="871">
        <f t="shared" si="3"/>
        <v>-3097847.05</v>
      </c>
      <c r="M29" s="875">
        <v>3568447.05</v>
      </c>
      <c r="N29" s="870">
        <f t="shared" si="1"/>
        <v>-6666294.0999999996</v>
      </c>
      <c r="O29" s="873"/>
      <c r="P29" s="873">
        <v>940400</v>
      </c>
      <c r="Q29" s="870">
        <f t="shared" si="2"/>
        <v>357200</v>
      </c>
      <c r="R29" s="876"/>
      <c r="S29" s="870"/>
      <c r="T29" s="337"/>
      <c r="U29" s="337"/>
    </row>
    <row r="30" spans="1:21" s="340" customFormat="1" ht="27" customHeight="1">
      <c r="A30" s="342">
        <v>23</v>
      </c>
      <c r="B30" s="343" t="s">
        <v>47</v>
      </c>
      <c r="C30" s="342">
        <v>2</v>
      </c>
      <c r="D30" s="125">
        <v>312000</v>
      </c>
      <c r="E30" s="125">
        <v>312000</v>
      </c>
      <c r="F30" s="672">
        <v>100</v>
      </c>
      <c r="G30" s="125">
        <v>0</v>
      </c>
      <c r="H30" s="125">
        <v>312000</v>
      </c>
      <c r="I30" s="125">
        <v>100</v>
      </c>
      <c r="J30" s="522">
        <v>0</v>
      </c>
      <c r="K30" s="870">
        <v>6989027.6200000001</v>
      </c>
      <c r="L30" s="871">
        <f t="shared" si="3"/>
        <v>-6677027.6200000001</v>
      </c>
      <c r="M30" s="875">
        <v>6989027.6200000001</v>
      </c>
      <c r="N30" s="870">
        <f t="shared" si="1"/>
        <v>-13666055.24</v>
      </c>
      <c r="O30" s="873"/>
      <c r="P30" s="873">
        <v>312000</v>
      </c>
      <c r="Q30" s="870">
        <f t="shared" si="2"/>
        <v>0</v>
      </c>
      <c r="R30" s="876"/>
      <c r="S30" s="870"/>
      <c r="T30" s="337"/>
      <c r="U30" s="337"/>
    </row>
    <row r="31" spans="1:21" s="340" customFormat="1" ht="27" customHeight="1">
      <c r="A31" s="817">
        <v>24</v>
      </c>
      <c r="B31" s="343" t="s">
        <v>48</v>
      </c>
      <c r="C31" s="342">
        <v>16</v>
      </c>
      <c r="D31" s="125">
        <v>3011600</v>
      </c>
      <c r="E31" s="125">
        <v>368298.4</v>
      </c>
      <c r="F31" s="672">
        <v>12.229326603798645</v>
      </c>
      <c r="G31" s="125">
        <v>2396400</v>
      </c>
      <c r="H31" s="125">
        <v>2764698.4</v>
      </c>
      <c r="I31" s="125">
        <v>91.8016469650684</v>
      </c>
      <c r="J31" s="522">
        <v>246901.60000000009</v>
      </c>
      <c r="K31" s="870">
        <v>3061160.08</v>
      </c>
      <c r="L31" s="871">
        <f t="shared" si="3"/>
        <v>-49560.080000000075</v>
      </c>
      <c r="M31" s="875">
        <v>3061160.08</v>
      </c>
      <c r="N31" s="870">
        <f t="shared" si="1"/>
        <v>-3110720.16</v>
      </c>
      <c r="O31" s="873"/>
      <c r="P31" s="873">
        <v>2812400</v>
      </c>
      <c r="Q31" s="870">
        <f t="shared" si="2"/>
        <v>-199200</v>
      </c>
      <c r="R31" s="876"/>
      <c r="S31" s="870"/>
      <c r="T31" s="337"/>
      <c r="U31" s="337"/>
    </row>
    <row r="32" spans="1:21" s="340" customFormat="1" ht="27" customHeight="1">
      <c r="A32" s="342">
        <v>25</v>
      </c>
      <c r="B32" s="343" t="s">
        <v>101</v>
      </c>
      <c r="C32" s="342">
        <v>13</v>
      </c>
      <c r="D32" s="125">
        <v>1163377</v>
      </c>
      <c r="E32" s="125">
        <v>194400</v>
      </c>
      <c r="F32" s="672">
        <v>16.709974496659296</v>
      </c>
      <c r="G32" s="125">
        <v>968977</v>
      </c>
      <c r="H32" s="125">
        <v>1163377</v>
      </c>
      <c r="I32" s="125">
        <v>100</v>
      </c>
      <c r="J32" s="522">
        <v>0</v>
      </c>
      <c r="K32" s="870">
        <v>2785844.02</v>
      </c>
      <c r="L32" s="871">
        <f t="shared" si="3"/>
        <v>-1622467.02</v>
      </c>
      <c r="M32" s="875">
        <v>2785844.02</v>
      </c>
      <c r="N32" s="870">
        <f t="shared" si="1"/>
        <v>-4408311.04</v>
      </c>
      <c r="O32" s="873"/>
      <c r="P32" s="873">
        <v>1193600</v>
      </c>
      <c r="Q32" s="870">
        <f t="shared" si="2"/>
        <v>30223</v>
      </c>
      <c r="R32" s="877"/>
      <c r="S32" s="870"/>
      <c r="T32" s="337"/>
      <c r="U32" s="337"/>
    </row>
    <row r="33" spans="1:21" s="340" customFormat="1" ht="27" customHeight="1">
      <c r="A33" s="817">
        <v>26</v>
      </c>
      <c r="B33" s="343" t="s">
        <v>49</v>
      </c>
      <c r="C33" s="342">
        <v>2</v>
      </c>
      <c r="D33" s="125">
        <v>514000</v>
      </c>
      <c r="E33" s="125">
        <v>486683.03</v>
      </c>
      <c r="F33" s="672">
        <v>94.685414396887154</v>
      </c>
      <c r="G33" s="125">
        <v>0</v>
      </c>
      <c r="H33" s="125">
        <v>486683.03</v>
      </c>
      <c r="I33" s="125">
        <v>94.685414396887154</v>
      </c>
      <c r="J33" s="522">
        <v>27316.969999999972</v>
      </c>
      <c r="K33" s="870">
        <v>17432941.030000001</v>
      </c>
      <c r="L33" s="871">
        <f t="shared" si="3"/>
        <v>-16918941.030000001</v>
      </c>
      <c r="M33" s="875">
        <v>17432941.030000001</v>
      </c>
      <c r="N33" s="870">
        <f t="shared" si="1"/>
        <v>-34351882.060000002</v>
      </c>
      <c r="O33" s="873"/>
      <c r="P33" s="873">
        <v>514000</v>
      </c>
      <c r="Q33" s="870">
        <f t="shared" si="2"/>
        <v>0</v>
      </c>
      <c r="R33" s="876"/>
      <c r="S33" s="870"/>
      <c r="T33" s="337"/>
      <c r="U33" s="337"/>
    </row>
    <row r="34" spans="1:21" s="340" customFormat="1" ht="27" customHeight="1">
      <c r="A34" s="342">
        <v>27</v>
      </c>
      <c r="B34" s="343" t="s">
        <v>19</v>
      </c>
      <c r="C34" s="342">
        <v>6</v>
      </c>
      <c r="D34" s="125">
        <v>408326</v>
      </c>
      <c r="E34" s="125">
        <v>78756</v>
      </c>
      <c r="F34" s="672">
        <v>19.287530061764375</v>
      </c>
      <c r="G34" s="125">
        <v>44870</v>
      </c>
      <c r="H34" s="125">
        <v>123626</v>
      </c>
      <c r="I34" s="125">
        <v>30.276298839652629</v>
      </c>
      <c r="J34" s="522">
        <v>284700</v>
      </c>
      <c r="K34" s="870">
        <v>8291543.71</v>
      </c>
      <c r="L34" s="871">
        <f t="shared" si="3"/>
        <v>-7883217.71</v>
      </c>
      <c r="M34" s="875">
        <v>6708543.71</v>
      </c>
      <c r="N34" s="870">
        <f t="shared" si="1"/>
        <v>-14591761.42</v>
      </c>
      <c r="O34" s="873"/>
      <c r="P34" s="873">
        <v>135600</v>
      </c>
      <c r="Q34" s="870">
        <f t="shared" si="2"/>
        <v>-272726</v>
      </c>
      <c r="R34" s="876"/>
      <c r="S34" s="870"/>
      <c r="T34" s="337"/>
      <c r="U34" s="337"/>
    </row>
    <row r="35" spans="1:21" s="340" customFormat="1" ht="27" customHeight="1">
      <c r="A35" s="817">
        <v>28</v>
      </c>
      <c r="B35" s="343" t="s">
        <v>20</v>
      </c>
      <c r="C35" s="342">
        <v>1</v>
      </c>
      <c r="D35" s="125">
        <v>32200</v>
      </c>
      <c r="E35" s="125">
        <v>0</v>
      </c>
      <c r="F35" s="672">
        <v>0</v>
      </c>
      <c r="G35" s="125">
        <v>0</v>
      </c>
      <c r="H35" s="125">
        <v>0</v>
      </c>
      <c r="I35" s="125">
        <v>0</v>
      </c>
      <c r="J35" s="522">
        <v>32200</v>
      </c>
      <c r="K35" s="870"/>
      <c r="L35" s="871"/>
      <c r="M35" s="875"/>
      <c r="N35" s="870"/>
      <c r="O35" s="873"/>
      <c r="P35" s="873"/>
      <c r="Q35" s="870"/>
      <c r="R35" s="876"/>
      <c r="S35" s="870"/>
      <c r="T35" s="337"/>
      <c r="U35" s="337"/>
    </row>
    <row r="36" spans="1:21" s="340" customFormat="1" ht="27" customHeight="1">
      <c r="A36" s="342">
        <v>29</v>
      </c>
      <c r="B36" s="343" t="s">
        <v>21</v>
      </c>
      <c r="C36" s="342">
        <v>1</v>
      </c>
      <c r="D36" s="125">
        <v>45200</v>
      </c>
      <c r="E36" s="125">
        <v>0</v>
      </c>
      <c r="F36" s="672">
        <v>0</v>
      </c>
      <c r="G36" s="125">
        <v>0</v>
      </c>
      <c r="H36" s="125">
        <v>0</v>
      </c>
      <c r="I36" s="125">
        <v>0</v>
      </c>
      <c r="J36" s="522">
        <v>45200</v>
      </c>
      <c r="K36" s="870">
        <v>1245828.08</v>
      </c>
      <c r="L36" s="871">
        <f t="shared" si="3"/>
        <v>-1200628.08</v>
      </c>
      <c r="M36" s="875">
        <v>1245828.08</v>
      </c>
      <c r="N36" s="870">
        <f t="shared" si="1"/>
        <v>-2446456.16</v>
      </c>
      <c r="O36" s="873"/>
      <c r="P36" s="873">
        <v>149200</v>
      </c>
      <c r="Q36" s="870">
        <f t="shared" si="2"/>
        <v>104000</v>
      </c>
      <c r="R36" s="876"/>
      <c r="S36" s="870"/>
      <c r="T36" s="337"/>
      <c r="U36" s="337"/>
    </row>
    <row r="37" spans="1:21" s="340" customFormat="1" ht="27" customHeight="1">
      <c r="A37" s="817">
        <v>30</v>
      </c>
      <c r="B37" s="343" t="s">
        <v>162</v>
      </c>
      <c r="C37" s="342">
        <v>6</v>
      </c>
      <c r="D37" s="125">
        <v>794200</v>
      </c>
      <c r="E37" s="125">
        <v>253200</v>
      </c>
      <c r="F37" s="672">
        <v>31.881138252329389</v>
      </c>
      <c r="G37" s="125">
        <v>444000</v>
      </c>
      <c r="H37" s="125">
        <v>697200</v>
      </c>
      <c r="I37" s="125">
        <v>87.786451775371447</v>
      </c>
      <c r="J37" s="522">
        <v>97000</v>
      </c>
      <c r="K37" s="870">
        <v>4694920.57</v>
      </c>
      <c r="L37" s="871">
        <f t="shared" si="3"/>
        <v>-3900720.5700000003</v>
      </c>
      <c r="M37" s="875">
        <v>4689720.57</v>
      </c>
      <c r="N37" s="870">
        <f t="shared" si="1"/>
        <v>-8590441.1400000006</v>
      </c>
      <c r="O37" s="873"/>
      <c r="P37" s="873">
        <v>703200</v>
      </c>
      <c r="Q37" s="870">
        <f t="shared" si="2"/>
        <v>-91000</v>
      </c>
      <c r="R37" s="876"/>
      <c r="S37" s="870"/>
      <c r="T37" s="337"/>
      <c r="U37" s="337"/>
    </row>
    <row r="38" spans="1:21" s="340" customFormat="1" ht="27" customHeight="1">
      <c r="A38" s="342">
        <v>31</v>
      </c>
      <c r="B38" s="343" t="s">
        <v>52</v>
      </c>
      <c r="C38" s="342">
        <v>2</v>
      </c>
      <c r="D38" s="125">
        <v>149200</v>
      </c>
      <c r="E38" s="125">
        <v>149200</v>
      </c>
      <c r="F38" s="672">
        <v>100</v>
      </c>
      <c r="G38" s="125">
        <v>0</v>
      </c>
      <c r="H38" s="125">
        <v>149200</v>
      </c>
      <c r="I38" s="125">
        <v>100</v>
      </c>
      <c r="J38" s="522">
        <v>0</v>
      </c>
      <c r="K38" s="870">
        <v>6140184.5700000003</v>
      </c>
      <c r="L38" s="871">
        <f t="shared" si="3"/>
        <v>-5990984.5700000003</v>
      </c>
      <c r="M38" s="875">
        <v>6140184.5700000003</v>
      </c>
      <c r="N38" s="870">
        <f t="shared" si="1"/>
        <v>-12131169.140000001</v>
      </c>
      <c r="O38" s="873"/>
      <c r="P38" s="873">
        <v>149200</v>
      </c>
      <c r="Q38" s="870">
        <f t="shared" si="2"/>
        <v>0</v>
      </c>
      <c r="R38" s="876"/>
      <c r="S38" s="870"/>
      <c r="T38" s="337"/>
      <c r="U38" s="337"/>
    </row>
    <row r="39" spans="1:21" s="340" customFormat="1" ht="27" customHeight="1">
      <c r="A39" s="817">
        <v>32</v>
      </c>
      <c r="B39" s="343" t="s">
        <v>53</v>
      </c>
      <c r="C39" s="342">
        <v>5</v>
      </c>
      <c r="D39" s="125">
        <v>596800</v>
      </c>
      <c r="E39" s="125">
        <v>239600</v>
      </c>
      <c r="F39" s="672">
        <v>40.147453083109923</v>
      </c>
      <c r="G39" s="125">
        <v>357200</v>
      </c>
      <c r="H39" s="125">
        <v>596800</v>
      </c>
      <c r="I39" s="125">
        <v>100</v>
      </c>
      <c r="J39" s="522">
        <v>0</v>
      </c>
      <c r="K39" s="870">
        <v>17132723.060000002</v>
      </c>
      <c r="L39" s="871">
        <f t="shared" si="3"/>
        <v>-16535923.060000002</v>
      </c>
      <c r="M39" s="875">
        <v>6890723.0600000005</v>
      </c>
      <c r="N39" s="870">
        <f t="shared" si="1"/>
        <v>-23426646.120000005</v>
      </c>
      <c r="O39" s="873"/>
      <c r="P39" s="873">
        <v>791200</v>
      </c>
      <c r="Q39" s="870">
        <f t="shared" si="2"/>
        <v>194400</v>
      </c>
      <c r="R39" s="876"/>
      <c r="S39" s="870"/>
      <c r="T39" s="337"/>
      <c r="U39" s="337"/>
    </row>
    <row r="40" spans="1:21" s="340" customFormat="1" ht="27" customHeight="1">
      <c r="A40" s="342">
        <v>33</v>
      </c>
      <c r="B40" s="343" t="s">
        <v>22</v>
      </c>
      <c r="C40" s="342">
        <v>1</v>
      </c>
      <c r="D40" s="125">
        <v>950000</v>
      </c>
      <c r="E40" s="125">
        <v>0</v>
      </c>
      <c r="F40" s="672">
        <v>0</v>
      </c>
      <c r="G40" s="125">
        <v>950000</v>
      </c>
      <c r="H40" s="125">
        <v>950000</v>
      </c>
      <c r="I40" s="125">
        <v>100</v>
      </c>
      <c r="J40" s="522">
        <v>0</v>
      </c>
      <c r="K40" s="870"/>
      <c r="L40" s="871"/>
      <c r="M40" s="875"/>
      <c r="N40" s="870"/>
      <c r="O40" s="873"/>
      <c r="P40" s="873">
        <v>972100</v>
      </c>
      <c r="Q40" s="870">
        <f t="shared" si="2"/>
        <v>22100</v>
      </c>
      <c r="R40" s="876"/>
      <c r="S40" s="870"/>
      <c r="T40" s="337"/>
      <c r="U40" s="337"/>
    </row>
    <row r="41" spans="1:21" s="340" customFormat="1" ht="27" customHeight="1">
      <c r="A41" s="817">
        <v>34</v>
      </c>
      <c r="B41" s="343" t="s">
        <v>54</v>
      </c>
      <c r="C41" s="342">
        <v>2</v>
      </c>
      <c r="D41" s="125">
        <v>545100</v>
      </c>
      <c r="E41" s="125">
        <v>0</v>
      </c>
      <c r="F41" s="672">
        <v>0</v>
      </c>
      <c r="G41" s="125">
        <v>520600</v>
      </c>
      <c r="H41" s="125">
        <v>520600</v>
      </c>
      <c r="I41" s="125">
        <v>95.505411851036513</v>
      </c>
      <c r="J41" s="522">
        <v>24500</v>
      </c>
      <c r="K41" s="870">
        <v>2655624.1399999997</v>
      </c>
      <c r="L41" s="871">
        <f>D41-K41</f>
        <v>-2110524.1399999997</v>
      </c>
      <c r="M41" s="875">
        <v>2655624.1399999997</v>
      </c>
      <c r="N41" s="870">
        <f t="shared" si="1"/>
        <v>-4766148.2799999993</v>
      </c>
      <c r="O41" s="873"/>
      <c r="P41" s="873">
        <v>545100</v>
      </c>
      <c r="Q41" s="870">
        <f t="shared" si="2"/>
        <v>0</v>
      </c>
      <c r="R41" s="876"/>
      <c r="S41" s="870"/>
      <c r="T41" s="337"/>
      <c r="U41" s="337"/>
    </row>
    <row r="42" spans="1:21" s="340" customFormat="1" ht="27" customHeight="1">
      <c r="A42" s="342">
        <v>35</v>
      </c>
      <c r="B42" s="343" t="s">
        <v>55</v>
      </c>
      <c r="C42" s="342">
        <v>1</v>
      </c>
      <c r="D42" s="125">
        <v>104000</v>
      </c>
      <c r="E42" s="125">
        <v>0</v>
      </c>
      <c r="F42" s="672">
        <v>0</v>
      </c>
      <c r="G42" s="125">
        <v>104000</v>
      </c>
      <c r="H42" s="125">
        <v>104000</v>
      </c>
      <c r="I42" s="125">
        <v>100</v>
      </c>
      <c r="J42" s="522">
        <v>0</v>
      </c>
      <c r="K42" s="870">
        <v>13634589.67</v>
      </c>
      <c r="L42" s="871">
        <f>D42-K42</f>
        <v>-13530589.67</v>
      </c>
      <c r="M42" s="875">
        <v>13634589.67</v>
      </c>
      <c r="N42" s="870">
        <f t="shared" si="1"/>
        <v>-27165179.34</v>
      </c>
      <c r="O42" s="873"/>
      <c r="P42" s="873">
        <v>104000</v>
      </c>
      <c r="Q42" s="870">
        <f t="shared" si="2"/>
        <v>0</v>
      </c>
      <c r="R42" s="876"/>
      <c r="S42" s="870"/>
      <c r="T42" s="337"/>
      <c r="U42" s="337"/>
    </row>
    <row r="43" spans="1:21" s="340" customFormat="1" ht="27" customHeight="1">
      <c r="A43" s="817">
        <v>36</v>
      </c>
      <c r="B43" s="343" t="s">
        <v>56</v>
      </c>
      <c r="C43" s="342">
        <v>1</v>
      </c>
      <c r="D43" s="125">
        <v>53600</v>
      </c>
      <c r="E43" s="125">
        <v>0</v>
      </c>
      <c r="F43" s="672">
        <v>0</v>
      </c>
      <c r="G43" s="125">
        <v>0</v>
      </c>
      <c r="H43" s="125">
        <v>0</v>
      </c>
      <c r="I43" s="125">
        <v>0</v>
      </c>
      <c r="J43" s="522">
        <v>53600</v>
      </c>
      <c r="K43" s="870"/>
      <c r="L43" s="871"/>
      <c r="M43" s="875"/>
      <c r="N43" s="870"/>
      <c r="O43" s="873"/>
      <c r="P43" s="873"/>
      <c r="Q43" s="870"/>
      <c r="R43" s="876"/>
      <c r="S43" s="870"/>
      <c r="T43" s="337"/>
      <c r="U43" s="337"/>
    </row>
    <row r="44" spans="1:21" s="340" customFormat="1" ht="27" customHeight="1">
      <c r="A44" s="342">
        <v>37</v>
      </c>
      <c r="B44" s="343" t="s">
        <v>57</v>
      </c>
      <c r="C44" s="342">
        <v>3</v>
      </c>
      <c r="D44" s="125">
        <v>549000</v>
      </c>
      <c r="E44" s="125">
        <v>0</v>
      </c>
      <c r="F44" s="672">
        <v>0</v>
      </c>
      <c r="G44" s="125">
        <v>208000</v>
      </c>
      <c r="H44" s="125">
        <v>208000</v>
      </c>
      <c r="I44" s="125">
        <v>37.887067395264118</v>
      </c>
      <c r="J44" s="522">
        <v>341000</v>
      </c>
      <c r="K44" s="870">
        <v>11664307.32</v>
      </c>
      <c r="L44" s="871">
        <f>D44-K44</f>
        <v>-11115307.32</v>
      </c>
      <c r="M44" s="875">
        <v>11664307.32</v>
      </c>
      <c r="N44" s="870">
        <f t="shared" si="1"/>
        <v>-22779614.640000001</v>
      </c>
      <c r="O44" s="873"/>
      <c r="P44" s="873">
        <v>208000</v>
      </c>
      <c r="Q44" s="870">
        <f t="shared" si="2"/>
        <v>-341000</v>
      </c>
      <c r="R44" s="876"/>
      <c r="S44" s="870"/>
      <c r="T44" s="337"/>
      <c r="U44" s="337"/>
    </row>
    <row r="45" spans="1:21" s="340" customFormat="1" ht="27" customHeight="1">
      <c r="A45" s="817">
        <v>38</v>
      </c>
      <c r="B45" s="343" t="s">
        <v>60</v>
      </c>
      <c r="C45" s="342">
        <v>1</v>
      </c>
      <c r="D45" s="125">
        <v>82165.42</v>
      </c>
      <c r="E45" s="125">
        <v>82165.42</v>
      </c>
      <c r="F45" s="672">
        <v>100</v>
      </c>
      <c r="G45" s="125">
        <v>0</v>
      </c>
      <c r="H45" s="125">
        <v>82165.42</v>
      </c>
      <c r="I45" s="125">
        <v>100</v>
      </c>
      <c r="J45" s="522">
        <v>0</v>
      </c>
      <c r="K45" s="870">
        <v>1075840</v>
      </c>
      <c r="L45" s="871">
        <f>D45-K45</f>
        <v>-993674.58</v>
      </c>
      <c r="M45" s="875">
        <v>734840</v>
      </c>
      <c r="N45" s="870">
        <f t="shared" si="1"/>
        <v>-1728514.58</v>
      </c>
      <c r="O45" s="873"/>
      <c r="P45" s="873">
        <v>149200</v>
      </c>
      <c r="Q45" s="870">
        <f t="shared" si="2"/>
        <v>67034.58</v>
      </c>
      <c r="R45" s="876"/>
      <c r="S45" s="870"/>
      <c r="T45" s="337"/>
      <c r="U45" s="337"/>
    </row>
    <row r="46" spans="1:21" s="340" customFormat="1" ht="27" customHeight="1">
      <c r="A46" s="342">
        <v>39</v>
      </c>
      <c r="B46" s="343" t="s">
        <v>172</v>
      </c>
      <c r="C46" s="342">
        <v>2</v>
      </c>
      <c r="D46" s="125">
        <v>399800</v>
      </c>
      <c r="E46" s="125">
        <v>399800</v>
      </c>
      <c r="F46" s="672">
        <v>100</v>
      </c>
      <c r="G46" s="125">
        <v>0</v>
      </c>
      <c r="H46" s="125">
        <v>399800</v>
      </c>
      <c r="I46" s="125">
        <v>100</v>
      </c>
      <c r="J46" s="522">
        <v>0</v>
      </c>
      <c r="K46" s="870"/>
      <c r="L46" s="871"/>
      <c r="M46" s="875"/>
      <c r="N46" s="870"/>
      <c r="O46" s="873"/>
      <c r="P46" s="873">
        <v>400110</v>
      </c>
      <c r="Q46" s="870">
        <f t="shared" si="2"/>
        <v>310</v>
      </c>
      <c r="R46" s="876"/>
      <c r="S46" s="870"/>
      <c r="T46" s="337"/>
      <c r="U46" s="337"/>
    </row>
    <row r="47" spans="1:21" s="340" customFormat="1" ht="27" customHeight="1">
      <c r="A47" s="817">
        <v>40</v>
      </c>
      <c r="B47" s="343" t="s">
        <v>17</v>
      </c>
      <c r="C47" s="342">
        <v>2</v>
      </c>
      <c r="D47" s="125">
        <v>74700</v>
      </c>
      <c r="E47" s="125">
        <v>24900</v>
      </c>
      <c r="F47" s="672">
        <v>33.333333333333336</v>
      </c>
      <c r="G47" s="125">
        <v>49800</v>
      </c>
      <c r="H47" s="125">
        <v>74700</v>
      </c>
      <c r="I47" s="125">
        <v>100</v>
      </c>
      <c r="J47" s="522">
        <v>0</v>
      </c>
      <c r="K47" s="870"/>
      <c r="L47" s="871"/>
      <c r="M47" s="875"/>
      <c r="N47" s="870"/>
      <c r="O47" s="873"/>
      <c r="P47" s="873"/>
      <c r="Q47" s="870"/>
      <c r="R47" s="876"/>
      <c r="S47" s="870"/>
      <c r="T47" s="337"/>
      <c r="U47" s="337"/>
    </row>
    <row r="48" spans="1:21" s="340" customFormat="1" ht="27" customHeight="1">
      <c r="A48" s="342">
        <v>41</v>
      </c>
      <c r="B48" s="343" t="s">
        <v>64</v>
      </c>
      <c r="C48" s="342">
        <v>3</v>
      </c>
      <c r="D48" s="125">
        <v>135600</v>
      </c>
      <c r="E48" s="125">
        <v>90400</v>
      </c>
      <c r="F48" s="672">
        <v>66.666666666666671</v>
      </c>
      <c r="G48" s="125">
        <v>45200</v>
      </c>
      <c r="H48" s="125">
        <v>135600</v>
      </c>
      <c r="I48" s="125">
        <v>100</v>
      </c>
      <c r="J48" s="522">
        <v>0</v>
      </c>
      <c r="K48" s="870">
        <v>2111974.1500000004</v>
      </c>
      <c r="L48" s="871">
        <f>D48-K48</f>
        <v>-1976374.1500000004</v>
      </c>
      <c r="M48" s="875">
        <v>2111974.1500000004</v>
      </c>
      <c r="N48" s="870">
        <f t="shared" si="1"/>
        <v>-4088348.3000000007</v>
      </c>
      <c r="O48" s="873"/>
      <c r="P48" s="873">
        <v>135600</v>
      </c>
      <c r="Q48" s="870">
        <f t="shared" si="2"/>
        <v>0</v>
      </c>
      <c r="R48" s="876"/>
      <c r="S48" s="870"/>
      <c r="T48" s="337"/>
      <c r="U48" s="337"/>
    </row>
    <row r="49" spans="1:21" s="340" customFormat="1" ht="27" customHeight="1">
      <c r="A49" s="817">
        <v>42</v>
      </c>
      <c r="B49" s="343" t="s">
        <v>609</v>
      </c>
      <c r="C49" s="342">
        <v>1</v>
      </c>
      <c r="D49" s="125">
        <v>225000</v>
      </c>
      <c r="E49" s="125">
        <v>225000</v>
      </c>
      <c r="F49" s="672">
        <v>100</v>
      </c>
      <c r="G49" s="125">
        <v>0</v>
      </c>
      <c r="H49" s="125">
        <v>225000</v>
      </c>
      <c r="I49" s="125">
        <v>100</v>
      </c>
      <c r="J49" s="522">
        <v>0</v>
      </c>
      <c r="K49" s="870"/>
      <c r="L49" s="871"/>
      <c r="M49" s="875"/>
      <c r="N49" s="870"/>
      <c r="O49" s="873"/>
      <c r="P49" s="873"/>
      <c r="Q49" s="870"/>
      <c r="R49" s="876"/>
      <c r="S49" s="870"/>
      <c r="T49" s="337"/>
      <c r="U49" s="337"/>
    </row>
    <row r="50" spans="1:21" s="340" customFormat="1" ht="27" customHeight="1">
      <c r="A50" s="342">
        <v>43</v>
      </c>
      <c r="B50" s="343" t="s">
        <v>65</v>
      </c>
      <c r="C50" s="342">
        <v>1</v>
      </c>
      <c r="D50" s="125">
        <v>60000</v>
      </c>
      <c r="E50" s="125">
        <v>60000</v>
      </c>
      <c r="F50" s="672">
        <v>100</v>
      </c>
      <c r="G50" s="125">
        <v>0</v>
      </c>
      <c r="H50" s="125">
        <v>60000</v>
      </c>
      <c r="I50" s="125">
        <v>100</v>
      </c>
      <c r="J50" s="522">
        <v>0</v>
      </c>
      <c r="K50" s="870"/>
      <c r="L50" s="871"/>
      <c r="M50" s="875"/>
      <c r="N50" s="870"/>
      <c r="O50" s="873"/>
      <c r="P50" s="873">
        <v>60000</v>
      </c>
      <c r="Q50" s="870">
        <f t="shared" si="2"/>
        <v>0</v>
      </c>
      <c r="R50" s="876"/>
      <c r="S50" s="870"/>
      <c r="T50" s="337"/>
      <c r="U50" s="337"/>
    </row>
    <row r="51" spans="1:21" s="340" customFormat="1" ht="27" customHeight="1">
      <c r="A51" s="817">
        <v>44</v>
      </c>
      <c r="B51" s="343" t="s">
        <v>67</v>
      </c>
      <c r="C51" s="342">
        <v>1</v>
      </c>
      <c r="D51" s="125">
        <v>45200</v>
      </c>
      <c r="E51" s="125">
        <v>0</v>
      </c>
      <c r="F51" s="672">
        <v>0</v>
      </c>
      <c r="G51" s="125">
        <v>45200</v>
      </c>
      <c r="H51" s="125">
        <v>45200</v>
      </c>
      <c r="I51" s="125">
        <v>100</v>
      </c>
      <c r="J51" s="522">
        <v>0</v>
      </c>
      <c r="K51" s="870">
        <v>2623419.9999999995</v>
      </c>
      <c r="L51" s="871">
        <f>D51-K51</f>
        <v>-2578219.9999999995</v>
      </c>
      <c r="M51" s="875">
        <v>2623419.9999999995</v>
      </c>
      <c r="N51" s="870">
        <f t="shared" si="1"/>
        <v>-5201639.9999999991</v>
      </c>
      <c r="O51" s="873"/>
      <c r="P51" s="873">
        <v>45200</v>
      </c>
      <c r="Q51" s="870">
        <f t="shared" si="2"/>
        <v>0</v>
      </c>
      <c r="R51" s="876"/>
      <c r="S51" s="870"/>
      <c r="T51" s="337"/>
      <c r="U51" s="337"/>
    </row>
    <row r="52" spans="1:21" s="340" customFormat="1" ht="27" customHeight="1">
      <c r="A52" s="342">
        <v>45</v>
      </c>
      <c r="B52" s="343" t="s">
        <v>69</v>
      </c>
      <c r="C52" s="342">
        <v>2</v>
      </c>
      <c r="D52" s="125">
        <v>102826.25</v>
      </c>
      <c r="E52" s="125">
        <v>58826.25</v>
      </c>
      <c r="F52" s="672">
        <v>57.20937017541727</v>
      </c>
      <c r="G52" s="125">
        <v>44000</v>
      </c>
      <c r="H52" s="125">
        <v>102826.25</v>
      </c>
      <c r="I52" s="125">
        <v>100</v>
      </c>
      <c r="J52" s="522">
        <v>0</v>
      </c>
      <c r="K52" s="870"/>
      <c r="L52" s="871"/>
      <c r="M52" s="875"/>
      <c r="N52" s="870"/>
      <c r="O52" s="873"/>
      <c r="P52" s="873">
        <v>149200</v>
      </c>
      <c r="Q52" s="870">
        <f t="shared" si="2"/>
        <v>46373.75</v>
      </c>
      <c r="R52" s="876"/>
      <c r="S52" s="870"/>
      <c r="T52" s="337"/>
      <c r="U52" s="337"/>
    </row>
    <row r="53" spans="1:21" s="340" customFormat="1" ht="27" customHeight="1">
      <c r="A53" s="817">
        <v>46</v>
      </c>
      <c r="B53" s="343" t="s">
        <v>70</v>
      </c>
      <c r="C53" s="342">
        <v>2</v>
      </c>
      <c r="D53" s="125">
        <v>1174000</v>
      </c>
      <c r="E53" s="125">
        <v>1057954</v>
      </c>
      <c r="F53" s="672">
        <v>90.11533219761499</v>
      </c>
      <c r="G53" s="125">
        <v>104000</v>
      </c>
      <c r="H53" s="125">
        <v>1161954</v>
      </c>
      <c r="I53" s="125">
        <v>98.973935264054518</v>
      </c>
      <c r="J53" s="522">
        <v>12046</v>
      </c>
      <c r="K53" s="870">
        <v>1628195.35</v>
      </c>
      <c r="L53" s="871">
        <f t="shared" ref="L53:L58" si="4">D53-K53</f>
        <v>-454195.35000000009</v>
      </c>
      <c r="M53" s="875">
        <v>1006102.3300000001</v>
      </c>
      <c r="N53" s="870">
        <f t="shared" si="1"/>
        <v>-1460297.6800000002</v>
      </c>
      <c r="O53" s="873"/>
      <c r="P53" s="873">
        <v>1174700</v>
      </c>
      <c r="Q53" s="870">
        <f t="shared" si="2"/>
        <v>700</v>
      </c>
      <c r="R53" s="876"/>
      <c r="S53" s="870"/>
      <c r="T53" s="337"/>
      <c r="U53" s="337"/>
    </row>
    <row r="54" spans="1:21" s="340" customFormat="1" ht="27" customHeight="1">
      <c r="A54" s="342">
        <v>47</v>
      </c>
      <c r="B54" s="343" t="s">
        <v>71</v>
      </c>
      <c r="C54" s="342">
        <v>4</v>
      </c>
      <c r="D54" s="125">
        <v>301200</v>
      </c>
      <c r="E54" s="125">
        <v>0</v>
      </c>
      <c r="F54" s="672">
        <v>0</v>
      </c>
      <c r="G54" s="125">
        <v>256200</v>
      </c>
      <c r="H54" s="125">
        <v>256200</v>
      </c>
      <c r="I54" s="125">
        <v>85.059760956175296</v>
      </c>
      <c r="J54" s="522">
        <v>45000</v>
      </c>
      <c r="K54" s="870">
        <v>716227.13</v>
      </c>
      <c r="L54" s="871">
        <f t="shared" si="4"/>
        <v>-415027.13</v>
      </c>
      <c r="M54" s="875">
        <v>716227.13</v>
      </c>
      <c r="N54" s="870">
        <f t="shared" si="1"/>
        <v>-1131254.26</v>
      </c>
      <c r="O54" s="873"/>
      <c r="P54" s="873">
        <v>253200</v>
      </c>
      <c r="Q54" s="870">
        <f t="shared" si="2"/>
        <v>-48000</v>
      </c>
      <c r="R54" s="876"/>
      <c r="S54" s="870"/>
      <c r="T54" s="337"/>
      <c r="U54" s="337"/>
    </row>
    <row r="55" spans="1:21" s="340" customFormat="1" ht="27" customHeight="1">
      <c r="A55" s="817">
        <v>48</v>
      </c>
      <c r="B55" s="343" t="s">
        <v>164</v>
      </c>
      <c r="C55" s="342">
        <v>5</v>
      </c>
      <c r="D55" s="125">
        <v>479200</v>
      </c>
      <c r="E55" s="125">
        <v>434000</v>
      </c>
      <c r="F55" s="672">
        <v>90.567612687813025</v>
      </c>
      <c r="G55" s="125">
        <v>0</v>
      </c>
      <c r="H55" s="125">
        <v>434000</v>
      </c>
      <c r="I55" s="125">
        <v>90.567612687813025</v>
      </c>
      <c r="J55" s="522">
        <v>45200</v>
      </c>
      <c r="K55" s="870">
        <v>2507800</v>
      </c>
      <c r="L55" s="871">
        <f t="shared" si="4"/>
        <v>-2028600</v>
      </c>
      <c r="M55" s="875">
        <v>2296800</v>
      </c>
      <c r="N55" s="870">
        <f t="shared" si="1"/>
        <v>-4325400</v>
      </c>
      <c r="O55" s="873"/>
      <c r="P55" s="873">
        <v>524400</v>
      </c>
      <c r="Q55" s="870">
        <f t="shared" si="2"/>
        <v>45200</v>
      </c>
      <c r="R55" s="876"/>
      <c r="S55" s="870"/>
      <c r="T55" s="337"/>
      <c r="U55" s="337"/>
    </row>
    <row r="56" spans="1:21" s="340" customFormat="1" ht="27" customHeight="1">
      <c r="A56" s="342">
        <v>49</v>
      </c>
      <c r="B56" s="343" t="s">
        <v>72</v>
      </c>
      <c r="C56" s="342">
        <v>2</v>
      </c>
      <c r="D56" s="125">
        <v>131400</v>
      </c>
      <c r="E56" s="125">
        <v>90400</v>
      </c>
      <c r="F56" s="672">
        <v>68.797564687975651</v>
      </c>
      <c r="G56" s="125">
        <v>0</v>
      </c>
      <c r="H56" s="125">
        <v>90400</v>
      </c>
      <c r="I56" s="125">
        <v>68.797564687975651</v>
      </c>
      <c r="J56" s="522">
        <v>41000</v>
      </c>
      <c r="K56" s="870">
        <v>11973560.67</v>
      </c>
      <c r="L56" s="871">
        <f t="shared" si="4"/>
        <v>-11842160.67</v>
      </c>
      <c r="M56" s="875">
        <v>11939660.67</v>
      </c>
      <c r="N56" s="870">
        <f t="shared" si="1"/>
        <v>-23781821.34</v>
      </c>
      <c r="O56" s="873"/>
      <c r="P56" s="873">
        <v>90400</v>
      </c>
      <c r="Q56" s="870">
        <f t="shared" si="2"/>
        <v>-41000</v>
      </c>
      <c r="R56" s="876"/>
      <c r="S56" s="870"/>
      <c r="T56" s="337"/>
      <c r="U56" s="337"/>
    </row>
    <row r="57" spans="1:21" s="340" customFormat="1" ht="27" customHeight="1">
      <c r="A57" s="817">
        <v>50</v>
      </c>
      <c r="B57" s="343" t="s">
        <v>73</v>
      </c>
      <c r="C57" s="342">
        <v>2</v>
      </c>
      <c r="D57" s="125">
        <v>149200</v>
      </c>
      <c r="E57" s="125">
        <v>149200</v>
      </c>
      <c r="F57" s="672">
        <v>100</v>
      </c>
      <c r="G57" s="125">
        <v>0</v>
      </c>
      <c r="H57" s="125">
        <v>149200</v>
      </c>
      <c r="I57" s="125">
        <v>100</v>
      </c>
      <c r="J57" s="522">
        <v>0</v>
      </c>
      <c r="K57" s="870">
        <v>79100</v>
      </c>
      <c r="L57" s="871">
        <f t="shared" si="4"/>
        <v>70100</v>
      </c>
      <c r="M57" s="875">
        <v>79100</v>
      </c>
      <c r="N57" s="870">
        <f t="shared" si="1"/>
        <v>-9000</v>
      </c>
      <c r="O57" s="873"/>
      <c r="P57" s="873">
        <v>149200</v>
      </c>
      <c r="Q57" s="870">
        <f t="shared" si="2"/>
        <v>0</v>
      </c>
      <c r="R57" s="876"/>
      <c r="S57" s="870"/>
      <c r="T57" s="337"/>
      <c r="U57" s="337"/>
    </row>
    <row r="58" spans="1:21" s="340" customFormat="1" ht="27" customHeight="1">
      <c r="A58" s="342">
        <v>51</v>
      </c>
      <c r="B58" s="343" t="s">
        <v>74</v>
      </c>
      <c r="C58" s="342">
        <v>8</v>
      </c>
      <c r="D58" s="125">
        <v>754372</v>
      </c>
      <c r="E58" s="125">
        <v>650372</v>
      </c>
      <c r="F58" s="672">
        <v>86.213698281484469</v>
      </c>
      <c r="G58" s="125">
        <v>104000</v>
      </c>
      <c r="H58" s="125">
        <v>754372</v>
      </c>
      <c r="I58" s="125">
        <v>100</v>
      </c>
      <c r="J58" s="522">
        <v>0</v>
      </c>
      <c r="K58" s="870">
        <v>8455357.5099999998</v>
      </c>
      <c r="L58" s="871">
        <f t="shared" si="4"/>
        <v>-7700985.5099999998</v>
      </c>
      <c r="M58" s="875">
        <v>8455357.5099999998</v>
      </c>
      <c r="N58" s="870">
        <f t="shared" si="1"/>
        <v>-16156343.02</v>
      </c>
      <c r="O58" s="873"/>
      <c r="P58" s="873">
        <v>773200</v>
      </c>
      <c r="Q58" s="870">
        <f t="shared" si="2"/>
        <v>18828</v>
      </c>
      <c r="R58" s="876"/>
      <c r="S58" s="870"/>
      <c r="T58" s="337"/>
      <c r="U58" s="337"/>
    </row>
    <row r="59" spans="1:21" s="349" customFormat="1" ht="27" customHeight="1">
      <c r="A59" s="347"/>
      <c r="B59" s="348"/>
      <c r="C59" s="347"/>
      <c r="D59" s="217"/>
      <c r="E59" s="217"/>
      <c r="F59" s="217"/>
      <c r="G59" s="217"/>
      <c r="H59" s="217"/>
      <c r="I59" s="217"/>
      <c r="J59" s="523">
        <f t="shared" ref="J59" si="5">D59-H59</f>
        <v>0</v>
      </c>
      <c r="K59" s="878"/>
      <c r="L59" s="878"/>
      <c r="M59" s="879"/>
      <c r="N59" s="878"/>
      <c r="O59" s="878"/>
      <c r="P59" s="878"/>
      <c r="Q59" s="878"/>
      <c r="R59" s="874"/>
      <c r="S59" s="878"/>
    </row>
    <row r="60" spans="1:21">
      <c r="A60" s="76"/>
      <c r="B60" s="77"/>
      <c r="C60" s="76"/>
      <c r="D60" s="206"/>
      <c r="E60" s="206"/>
      <c r="F60" s="206"/>
      <c r="G60" s="206"/>
      <c r="H60" s="206"/>
      <c r="I60" s="206"/>
      <c r="J60" s="76"/>
      <c r="M60" s="881"/>
    </row>
    <row r="90" spans="5:18">
      <c r="E90" s="207" t="s">
        <v>174</v>
      </c>
    </row>
    <row r="94" spans="5:18">
      <c r="R94" s="883"/>
    </row>
    <row r="95" spans="5:18">
      <c r="R95" s="883"/>
    </row>
    <row r="96" spans="5:18">
      <c r="R96" s="884"/>
    </row>
    <row r="97" spans="18:18">
      <c r="R97" s="883"/>
    </row>
  </sheetData>
  <mergeCells count="11">
    <mergeCell ref="H4:I5"/>
    <mergeCell ref="J4:J6"/>
    <mergeCell ref="A4:A6"/>
    <mergeCell ref="B4:B6"/>
    <mergeCell ref="A1:J1"/>
    <mergeCell ref="A2:J2"/>
    <mergeCell ref="A3:J3"/>
    <mergeCell ref="D4:D6"/>
    <mergeCell ref="E4:F5"/>
    <mergeCell ref="G4:G5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963-99AA-4AA5-8715-238D3AA1A011}">
  <sheetPr>
    <tabColor rgb="FFFFFF00"/>
  </sheetPr>
  <dimension ref="A1:L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4" sqref="A4:A5"/>
    </sheetView>
  </sheetViews>
  <sheetFormatPr defaultColWidth="10.42578125" defaultRowHeight="26.1" customHeight="1"/>
  <cols>
    <col min="1" max="1" width="7.28515625" style="731" customWidth="1"/>
    <col min="2" max="2" width="14.42578125" style="732" customWidth="1"/>
    <col min="3" max="3" width="54.140625" style="731" customWidth="1"/>
    <col min="4" max="5" width="18.140625" style="733" bestFit="1" customWidth="1"/>
    <col min="6" max="6" width="12.42578125" style="734" bestFit="1" customWidth="1"/>
    <col min="7" max="7" width="16.7109375" style="733" customWidth="1"/>
    <col min="8" max="8" width="18.140625" style="733" bestFit="1" customWidth="1"/>
    <col min="9" max="9" width="12.7109375" style="734" bestFit="1" customWidth="1"/>
    <col min="10" max="10" width="18.140625" style="733" bestFit="1" customWidth="1"/>
    <col min="11" max="11" width="14.7109375" style="731" customWidth="1"/>
    <col min="12" max="12" width="24.42578125" style="736" customWidth="1"/>
    <col min="13" max="16384" width="10.42578125" style="737"/>
  </cols>
  <sheetData>
    <row r="1" spans="1:12" ht="30" customHeight="1">
      <c r="K1" s="735"/>
    </row>
    <row r="2" spans="1:12" s="738" customFormat="1" ht="30" customHeight="1">
      <c r="A2" s="1017" t="s">
        <v>530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736"/>
    </row>
    <row r="3" spans="1:12" s="738" customFormat="1" ht="30" customHeight="1">
      <c r="A3" s="1017" t="s">
        <v>624</v>
      </c>
      <c r="B3" s="1017"/>
      <c r="C3" s="1017"/>
      <c r="D3" s="1017"/>
      <c r="E3" s="1017"/>
      <c r="F3" s="1017"/>
      <c r="G3" s="1017"/>
      <c r="H3" s="1017"/>
      <c r="I3" s="1017"/>
      <c r="J3" s="1017"/>
      <c r="K3" s="1017"/>
      <c r="L3" s="736"/>
    </row>
    <row r="4" spans="1:12" s="739" customFormat="1" ht="46.5" customHeight="1">
      <c r="A4" s="1018" t="s">
        <v>23</v>
      </c>
      <c r="B4" s="1018" t="s">
        <v>531</v>
      </c>
      <c r="C4" s="1021" t="s">
        <v>3</v>
      </c>
      <c r="D4" s="1022" t="s">
        <v>126</v>
      </c>
      <c r="E4" s="1024" t="s">
        <v>9</v>
      </c>
      <c r="F4" s="1025"/>
      <c r="G4" s="1026" t="s">
        <v>135</v>
      </c>
      <c r="H4" s="1027" t="s">
        <v>168</v>
      </c>
      <c r="I4" s="1025"/>
      <c r="J4" s="1026" t="s">
        <v>4</v>
      </c>
      <c r="K4" s="1018" t="s">
        <v>27</v>
      </c>
      <c r="L4" s="736"/>
    </row>
    <row r="5" spans="1:12" s="742" customFormat="1" ht="27" customHeight="1">
      <c r="A5" s="1019"/>
      <c r="B5" s="1020"/>
      <c r="C5" s="1020"/>
      <c r="D5" s="1023"/>
      <c r="E5" s="740" t="s">
        <v>111</v>
      </c>
      <c r="F5" s="740" t="s">
        <v>7</v>
      </c>
      <c r="G5" s="1023"/>
      <c r="H5" s="740" t="s">
        <v>111</v>
      </c>
      <c r="I5" s="740" t="s">
        <v>7</v>
      </c>
      <c r="J5" s="1028"/>
      <c r="K5" s="1019"/>
      <c r="L5" s="741"/>
    </row>
    <row r="6" spans="1:12" s="748" customFormat="1" ht="27" customHeight="1" thickBot="1">
      <c r="A6" s="743"/>
      <c r="B6" s="744"/>
      <c r="C6" s="745" t="s">
        <v>12</v>
      </c>
      <c r="D6" s="746">
        <v>165000</v>
      </c>
      <c r="E6" s="746">
        <v>165000</v>
      </c>
      <c r="F6" s="747">
        <v>100</v>
      </c>
      <c r="G6" s="746">
        <v>0</v>
      </c>
      <c r="H6" s="746">
        <v>165000</v>
      </c>
      <c r="I6" s="746">
        <v>100</v>
      </c>
      <c r="J6" s="746">
        <v>0</v>
      </c>
      <c r="K6" s="744"/>
      <c r="L6" s="741"/>
    </row>
    <row r="7" spans="1:12" s="759" customFormat="1" ht="68.25" thickTop="1">
      <c r="A7" s="749">
        <v>1</v>
      </c>
      <c r="B7" s="750" t="s">
        <v>532</v>
      </c>
      <c r="C7" s="751" t="s">
        <v>533</v>
      </c>
      <c r="D7" s="752">
        <v>165000</v>
      </c>
      <c r="E7" s="753">
        <v>165000</v>
      </c>
      <c r="F7" s="754">
        <v>100</v>
      </c>
      <c r="G7" s="752"/>
      <c r="H7" s="755">
        <v>165000</v>
      </c>
      <c r="I7" s="756">
        <v>100</v>
      </c>
      <c r="J7" s="757">
        <v>0</v>
      </c>
      <c r="K7" s="749" t="s">
        <v>476</v>
      </c>
      <c r="L7" s="758" t="s">
        <v>534</v>
      </c>
    </row>
    <row r="8" spans="1:12" s="759" customFormat="1" ht="27" customHeight="1">
      <c r="A8" s="760"/>
      <c r="B8" s="750"/>
      <c r="C8" s="751"/>
      <c r="D8" s="761"/>
      <c r="E8" s="762"/>
      <c r="F8" s="754"/>
      <c r="G8" s="761"/>
      <c r="H8" s="755"/>
      <c r="I8" s="756"/>
      <c r="J8" s="757"/>
      <c r="K8" s="763"/>
      <c r="L8" s="764"/>
    </row>
    <row r="9" spans="1:12" s="759" customFormat="1" ht="28.5">
      <c r="A9" s="760"/>
      <c r="B9" s="765"/>
      <c r="C9" s="766"/>
      <c r="D9" s="761"/>
      <c r="E9" s="762"/>
      <c r="F9" s="754"/>
      <c r="G9" s="761"/>
      <c r="H9" s="755"/>
      <c r="I9" s="756"/>
      <c r="J9" s="767"/>
      <c r="K9" s="763"/>
      <c r="L9" s="764"/>
    </row>
    <row r="10" spans="1:12" s="778" customFormat="1" ht="28.5">
      <c r="A10" s="768"/>
      <c r="B10" s="769"/>
      <c r="C10" s="770"/>
      <c r="D10" s="771"/>
      <c r="E10" s="772"/>
      <c r="F10" s="773"/>
      <c r="G10" s="771"/>
      <c r="H10" s="774"/>
      <c r="I10" s="775"/>
      <c r="J10" s="776"/>
      <c r="K10" s="777"/>
      <c r="L10" s="736"/>
    </row>
    <row r="11" spans="1:12" ht="26.25"/>
    <row r="12" spans="1:12" ht="27.95" customHeight="1"/>
    <row r="13" spans="1:12" ht="26.25">
      <c r="D13" s="779"/>
    </row>
    <row r="14" spans="1:12" ht="26.25"/>
    <row r="15" spans="1:12" ht="26.25">
      <c r="G15" s="733" t="s">
        <v>426</v>
      </c>
    </row>
    <row r="16" spans="1:12" ht="27.95" customHeight="1"/>
    <row r="17" ht="27.95" customHeight="1"/>
    <row r="18" ht="26.25"/>
    <row r="19" ht="27" customHeight="1"/>
    <row r="20" ht="26.25"/>
    <row r="21" ht="27" customHeight="1"/>
  </sheetData>
  <mergeCells count="11">
    <mergeCell ref="A2:K2"/>
    <mergeCell ref="A3:K3"/>
    <mergeCell ref="K4:K5"/>
    <mergeCell ref="A4:A5"/>
    <mergeCell ref="B4:B5"/>
    <mergeCell ref="C4:C5"/>
    <mergeCell ref="D4:D5"/>
    <mergeCell ref="E4:F4"/>
    <mergeCell ref="G4:G5"/>
    <mergeCell ref="H4:I4"/>
    <mergeCell ref="J4:J5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223D-152E-44E9-9CBA-9B8F0132D2C1}">
  <sheetPr>
    <tabColor rgb="FFFFC000"/>
  </sheetPr>
  <dimension ref="A1:P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2" sqref="A2:K2"/>
    </sheetView>
  </sheetViews>
  <sheetFormatPr defaultColWidth="10.42578125" defaultRowHeight="26.1" customHeight="1"/>
  <cols>
    <col min="1" max="1" width="9.28515625" style="651" customWidth="1"/>
    <col min="2" max="2" width="55.140625" style="652" customWidth="1"/>
    <col min="3" max="3" width="16.42578125" style="653" customWidth="1"/>
    <col min="4" max="5" width="19.7109375" style="654" customWidth="1"/>
    <col min="6" max="6" width="12.140625" style="655" customWidth="1"/>
    <col min="7" max="8" width="19.7109375" style="656" customWidth="1"/>
    <col min="9" max="9" width="11.85546875" style="657" customWidth="1"/>
    <col min="10" max="10" width="19.7109375" style="654" customWidth="1"/>
    <col min="11" max="11" width="23.42578125" style="658" customWidth="1"/>
    <col min="12" max="12" width="19.42578125" style="659" customWidth="1"/>
    <col min="13" max="13" width="19" style="692" customWidth="1"/>
    <col min="14" max="14" width="10.42578125" style="659" customWidth="1"/>
    <col min="15" max="15" width="10.42578125" style="659"/>
    <col min="16" max="16" width="26.7109375" style="660" bestFit="1" customWidth="1"/>
    <col min="17" max="17" width="14.5703125" style="659" bestFit="1" customWidth="1"/>
    <col min="18" max="16384" width="10.42578125" style="659"/>
  </cols>
  <sheetData>
    <row r="1" spans="1:16" s="604" customFormat="1" ht="30" customHeight="1">
      <c r="A1" s="1035" t="s">
        <v>178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M1" s="686"/>
      <c r="P1" s="605"/>
    </row>
    <row r="2" spans="1:16" s="604" customFormat="1" ht="30" customHeight="1">
      <c r="A2" s="1035" t="s">
        <v>245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M2" s="686"/>
      <c r="P2" s="605"/>
    </row>
    <row r="3" spans="1:16" s="604" customFormat="1" ht="30" customHeight="1">
      <c r="A3" s="1035" t="s">
        <v>625</v>
      </c>
      <c r="B3" s="1035"/>
      <c r="C3" s="1035"/>
      <c r="D3" s="1035"/>
      <c r="E3" s="1035"/>
      <c r="F3" s="1035"/>
      <c r="G3" s="1035"/>
      <c r="H3" s="1035"/>
      <c r="I3" s="1035"/>
      <c r="J3" s="1035"/>
      <c r="K3" s="1035"/>
      <c r="M3" s="686"/>
      <c r="P3" s="605"/>
    </row>
    <row r="4" spans="1:16" s="604" customFormat="1" ht="26.1" customHeight="1">
      <c r="A4" s="606"/>
      <c r="B4" s="607"/>
      <c r="C4" s="608"/>
      <c r="D4" s="608"/>
      <c r="E4" s="608"/>
      <c r="F4" s="609"/>
      <c r="G4" s="608"/>
      <c r="H4" s="608"/>
      <c r="I4" s="609"/>
      <c r="J4" s="608"/>
      <c r="K4" s="608"/>
      <c r="M4" s="687"/>
      <c r="P4" s="605"/>
    </row>
    <row r="5" spans="1:16" s="610" customFormat="1" ht="27" customHeight="1">
      <c r="A5" s="1032" t="s">
        <v>113</v>
      </c>
      <c r="B5" s="1036" t="s">
        <v>179</v>
      </c>
      <c r="C5" s="1032" t="s">
        <v>180</v>
      </c>
      <c r="D5" s="1039" t="s">
        <v>181</v>
      </c>
      <c r="E5" s="1042" t="s">
        <v>9</v>
      </c>
      <c r="F5" s="1043"/>
      <c r="G5" s="1039" t="s">
        <v>26</v>
      </c>
      <c r="H5" s="1039" t="s">
        <v>147</v>
      </c>
      <c r="I5" s="1029"/>
      <c r="J5" s="1029" t="s">
        <v>4</v>
      </c>
      <c r="K5" s="1032" t="s">
        <v>27</v>
      </c>
      <c r="M5" s="688"/>
      <c r="P5" s="611"/>
    </row>
    <row r="6" spans="1:16" s="612" customFormat="1" ht="27" customHeight="1">
      <c r="A6" s="1033"/>
      <c r="B6" s="1037"/>
      <c r="C6" s="1033"/>
      <c r="D6" s="1040"/>
      <c r="E6" s="1044"/>
      <c r="F6" s="1045"/>
      <c r="G6" s="1040"/>
      <c r="H6" s="1031"/>
      <c r="I6" s="1031"/>
      <c r="J6" s="1030"/>
      <c r="K6" s="1033"/>
      <c r="M6" s="689"/>
      <c r="P6" s="613"/>
    </row>
    <row r="7" spans="1:16" s="612" customFormat="1" ht="27" customHeight="1">
      <c r="A7" s="1034"/>
      <c r="B7" s="1038"/>
      <c r="C7" s="1034"/>
      <c r="D7" s="1041"/>
      <c r="E7" s="614" t="s">
        <v>111</v>
      </c>
      <c r="F7" s="615" t="s">
        <v>7</v>
      </c>
      <c r="G7" s="1041"/>
      <c r="H7" s="616" t="s">
        <v>111</v>
      </c>
      <c r="I7" s="615" t="s">
        <v>7</v>
      </c>
      <c r="J7" s="1031"/>
      <c r="K7" s="1034"/>
      <c r="M7" s="689"/>
      <c r="P7" s="613"/>
    </row>
    <row r="8" spans="1:16" s="622" customFormat="1" ht="27" customHeight="1">
      <c r="A8" s="617"/>
      <c r="B8" s="618" t="s">
        <v>182</v>
      </c>
      <c r="C8" s="619"/>
      <c r="D8" s="620">
        <v>3600000</v>
      </c>
      <c r="E8" s="620">
        <v>2290580</v>
      </c>
      <c r="F8" s="621">
        <v>63.627222222222223</v>
      </c>
      <c r="G8" s="620">
        <v>270000</v>
      </c>
      <c r="H8" s="620">
        <v>2560580</v>
      </c>
      <c r="I8" s="621">
        <v>71.127222222222215</v>
      </c>
      <c r="J8" s="620">
        <v>1039420</v>
      </c>
      <c r="K8" s="617"/>
      <c r="M8" s="690"/>
      <c r="P8" s="623"/>
    </row>
    <row r="9" spans="1:16" s="629" customFormat="1" ht="45">
      <c r="A9" s="624">
        <v>1</v>
      </c>
      <c r="B9" s="849" t="s">
        <v>616</v>
      </c>
      <c r="C9" s="625" t="s">
        <v>617</v>
      </c>
      <c r="D9" s="626">
        <v>500000</v>
      </c>
      <c r="E9" s="626">
        <v>28880</v>
      </c>
      <c r="F9" s="627">
        <v>5.7759999999999998</v>
      </c>
      <c r="G9" s="628"/>
      <c r="H9" s="628">
        <v>28880</v>
      </c>
      <c r="I9" s="627">
        <v>5.7759999999999998</v>
      </c>
      <c r="J9" s="626">
        <v>471120</v>
      </c>
      <c r="K9" s="624" t="s">
        <v>618</v>
      </c>
      <c r="M9" s="691"/>
      <c r="P9" s="630"/>
    </row>
    <row r="10" spans="1:16" s="629" customFormat="1" ht="27" customHeight="1">
      <c r="A10" s="850">
        <v>2</v>
      </c>
      <c r="B10" s="851" t="s">
        <v>398</v>
      </c>
      <c r="C10" s="852" t="s">
        <v>396</v>
      </c>
      <c r="D10" s="853">
        <v>500000</v>
      </c>
      <c r="E10" s="853">
        <v>132200</v>
      </c>
      <c r="F10" s="635">
        <v>26.44</v>
      </c>
      <c r="G10" s="854"/>
      <c r="H10" s="636">
        <v>132200</v>
      </c>
      <c r="I10" s="635">
        <v>26.44</v>
      </c>
      <c r="J10" s="634">
        <v>367800</v>
      </c>
      <c r="K10" s="850" t="s">
        <v>399</v>
      </c>
      <c r="M10" s="691"/>
      <c r="P10" s="630"/>
    </row>
    <row r="11" spans="1:16" s="629" customFormat="1" ht="45">
      <c r="A11" s="631">
        <v>3</v>
      </c>
      <c r="B11" s="632" t="s">
        <v>395</v>
      </c>
      <c r="C11" s="633" t="s">
        <v>396</v>
      </c>
      <c r="D11" s="634">
        <v>200000</v>
      </c>
      <c r="E11" s="634"/>
      <c r="F11" s="635">
        <v>0</v>
      </c>
      <c r="G11" s="636"/>
      <c r="H11" s="636">
        <v>0</v>
      </c>
      <c r="I11" s="635">
        <v>0</v>
      </c>
      <c r="J11" s="634">
        <v>200000</v>
      </c>
      <c r="K11" s="631" t="s">
        <v>397</v>
      </c>
      <c r="M11" s="691"/>
      <c r="P11" s="630"/>
    </row>
    <row r="12" spans="1:16" s="629" customFormat="1" ht="45">
      <c r="A12" s="637">
        <v>4</v>
      </c>
      <c r="B12" s="638" t="s">
        <v>405</v>
      </c>
      <c r="C12" s="639" t="s">
        <v>403</v>
      </c>
      <c r="D12" s="640">
        <v>200000</v>
      </c>
      <c r="E12" s="640">
        <v>199500</v>
      </c>
      <c r="F12" s="635">
        <v>99.75</v>
      </c>
      <c r="G12" s="641"/>
      <c r="H12" s="636">
        <v>199500</v>
      </c>
      <c r="I12" s="635">
        <v>99.75</v>
      </c>
      <c r="J12" s="634">
        <v>500</v>
      </c>
      <c r="K12" s="637" t="s">
        <v>406</v>
      </c>
      <c r="M12" s="691"/>
      <c r="P12" s="630"/>
    </row>
    <row r="13" spans="1:16" s="629" customFormat="1" ht="45">
      <c r="A13" s="637">
        <v>5</v>
      </c>
      <c r="B13" s="638" t="s">
        <v>430</v>
      </c>
      <c r="C13" s="639" t="s">
        <v>431</v>
      </c>
      <c r="D13" s="640">
        <v>300000</v>
      </c>
      <c r="E13" s="640">
        <v>300000</v>
      </c>
      <c r="F13" s="635">
        <v>100</v>
      </c>
      <c r="G13" s="641"/>
      <c r="H13" s="636">
        <v>300000</v>
      </c>
      <c r="I13" s="635">
        <v>100</v>
      </c>
      <c r="J13" s="634">
        <v>0</v>
      </c>
      <c r="K13" s="637" t="s">
        <v>432</v>
      </c>
      <c r="M13" s="691"/>
      <c r="P13" s="630"/>
    </row>
    <row r="14" spans="1:16" s="629" customFormat="1" ht="27" customHeight="1">
      <c r="A14" s="637">
        <v>6</v>
      </c>
      <c r="B14" s="638" t="s">
        <v>411</v>
      </c>
      <c r="C14" s="639" t="s">
        <v>403</v>
      </c>
      <c r="D14" s="640">
        <v>300000</v>
      </c>
      <c r="E14" s="640">
        <v>30000</v>
      </c>
      <c r="F14" s="642">
        <v>10</v>
      </c>
      <c r="G14" s="641">
        <v>270000</v>
      </c>
      <c r="H14" s="636">
        <v>300000</v>
      </c>
      <c r="I14" s="635">
        <v>100</v>
      </c>
      <c r="J14" s="634">
        <v>0</v>
      </c>
      <c r="K14" s="637" t="s">
        <v>412</v>
      </c>
      <c r="M14" s="691"/>
      <c r="P14" s="630"/>
    </row>
    <row r="15" spans="1:16" s="629" customFormat="1" ht="45">
      <c r="A15" s="637">
        <v>7</v>
      </c>
      <c r="B15" s="638" t="s">
        <v>402</v>
      </c>
      <c r="C15" s="639" t="s">
        <v>403</v>
      </c>
      <c r="D15" s="640">
        <v>500000</v>
      </c>
      <c r="E15" s="640">
        <v>500000</v>
      </c>
      <c r="F15" s="642">
        <v>100</v>
      </c>
      <c r="G15" s="641"/>
      <c r="H15" s="636">
        <v>500000</v>
      </c>
      <c r="I15" s="635">
        <v>100</v>
      </c>
      <c r="J15" s="634">
        <v>0</v>
      </c>
      <c r="K15" s="637" t="s">
        <v>404</v>
      </c>
      <c r="M15" s="691"/>
      <c r="P15" s="630"/>
    </row>
    <row r="16" spans="1:16" s="629" customFormat="1" ht="27.95" customHeight="1">
      <c r="A16" s="637">
        <v>8</v>
      </c>
      <c r="B16" s="638" t="s">
        <v>409</v>
      </c>
      <c r="C16" s="639" t="s">
        <v>403</v>
      </c>
      <c r="D16" s="640">
        <v>300000</v>
      </c>
      <c r="E16" s="640">
        <v>300000</v>
      </c>
      <c r="F16" s="642">
        <v>100</v>
      </c>
      <c r="G16" s="641"/>
      <c r="H16" s="636">
        <v>300000</v>
      </c>
      <c r="I16" s="635">
        <v>100</v>
      </c>
      <c r="J16" s="634">
        <v>0</v>
      </c>
      <c r="K16" s="637" t="s">
        <v>410</v>
      </c>
      <c r="M16" s="691"/>
      <c r="P16" s="630"/>
    </row>
    <row r="17" spans="1:16" s="629" customFormat="1" ht="67.5">
      <c r="A17" s="637">
        <v>9</v>
      </c>
      <c r="B17" s="855" t="s">
        <v>246</v>
      </c>
      <c r="C17" s="639" t="s">
        <v>247</v>
      </c>
      <c r="D17" s="640">
        <v>300000</v>
      </c>
      <c r="E17" s="640">
        <v>300000</v>
      </c>
      <c r="F17" s="642">
        <v>100</v>
      </c>
      <c r="G17" s="641"/>
      <c r="H17" s="636">
        <v>300000</v>
      </c>
      <c r="I17" s="635">
        <v>100</v>
      </c>
      <c r="J17" s="634">
        <v>0</v>
      </c>
      <c r="K17" s="637" t="s">
        <v>158</v>
      </c>
      <c r="M17" s="691"/>
      <c r="P17" s="630"/>
    </row>
    <row r="18" spans="1:16" s="629" customFormat="1" ht="45">
      <c r="A18" s="637">
        <v>10</v>
      </c>
      <c r="B18" s="638" t="s">
        <v>197</v>
      </c>
      <c r="C18" s="639" t="s">
        <v>247</v>
      </c>
      <c r="D18" s="640">
        <v>300000</v>
      </c>
      <c r="E18" s="640">
        <v>300000</v>
      </c>
      <c r="F18" s="642">
        <v>100</v>
      </c>
      <c r="G18" s="641"/>
      <c r="H18" s="636">
        <v>300000</v>
      </c>
      <c r="I18" s="635">
        <v>100</v>
      </c>
      <c r="J18" s="634">
        <v>0</v>
      </c>
      <c r="K18" s="637" t="s">
        <v>151</v>
      </c>
      <c r="M18" s="691"/>
      <c r="P18" s="630"/>
    </row>
    <row r="19" spans="1:16" s="629" customFormat="1" ht="45">
      <c r="A19" s="637">
        <v>11</v>
      </c>
      <c r="B19" s="638" t="s">
        <v>407</v>
      </c>
      <c r="C19" s="639" t="s">
        <v>403</v>
      </c>
      <c r="D19" s="640">
        <v>200000</v>
      </c>
      <c r="E19" s="640">
        <v>200000</v>
      </c>
      <c r="F19" s="642">
        <v>100</v>
      </c>
      <c r="G19" s="641"/>
      <c r="H19" s="636">
        <v>200000</v>
      </c>
      <c r="I19" s="635">
        <v>100</v>
      </c>
      <c r="J19" s="634">
        <v>0</v>
      </c>
      <c r="K19" s="637" t="s">
        <v>408</v>
      </c>
      <c r="M19" s="691"/>
      <c r="P19" s="630"/>
    </row>
    <row r="20" spans="1:16" s="649" customFormat="1" ht="27" customHeight="1">
      <c r="A20" s="643"/>
      <c r="B20" s="644"/>
      <c r="C20" s="645"/>
      <c r="D20" s="646"/>
      <c r="E20" s="647"/>
      <c r="F20" s="648"/>
      <c r="G20" s="647"/>
      <c r="H20" s="647"/>
      <c r="I20" s="648"/>
      <c r="J20" s="647"/>
      <c r="K20" s="646"/>
      <c r="M20" s="682"/>
      <c r="P20" s="650"/>
    </row>
    <row r="21" spans="1:16" ht="27" customHeight="1"/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70" zoomScaleNormal="70" workbookViewId="0">
      <selection activeCell="J9" sqref="J9"/>
    </sheetView>
  </sheetViews>
  <sheetFormatPr defaultColWidth="9.140625" defaultRowHeight="24"/>
  <cols>
    <col min="1" max="1" width="6.42578125" style="404" customWidth="1"/>
    <col min="2" max="2" width="54.85546875" style="402" customWidth="1"/>
    <col min="3" max="3" width="24" style="421" bestFit="1" customWidth="1"/>
    <col min="4" max="4" width="27.28515625" style="422" bestFit="1" customWidth="1"/>
    <col min="5" max="5" width="24.42578125" style="423" customWidth="1"/>
    <col min="6" max="6" width="25.85546875" style="423" bestFit="1" customWidth="1"/>
    <col min="7" max="7" width="24.7109375" style="423" customWidth="1"/>
    <col min="8" max="8" width="24.42578125" style="423" bestFit="1" customWidth="1"/>
    <col min="9" max="9" width="12.7109375" style="423" bestFit="1" customWidth="1"/>
    <col min="10" max="10" width="27.28515625" style="423" bestFit="1" customWidth="1"/>
    <col min="11" max="11" width="21.85546875" style="384" bestFit="1" customWidth="1"/>
    <col min="12" max="12" width="22.42578125" style="833" customWidth="1"/>
    <col min="13" max="13" width="11.28515625" style="403" bestFit="1" customWidth="1"/>
    <col min="14" max="16384" width="9.140625" style="403"/>
  </cols>
  <sheetData>
    <row r="1" spans="1:12" s="357" customFormat="1" ht="39.950000000000003" customHeight="1">
      <c r="A1" s="1046" t="str">
        <f>+[5]คีย์ข้อมูล!A1</f>
        <v>รายงานผลการเบิกจ่ายงบประมาณเงินกันไว้เบิกเหลื่อมปีงบประมาณ พ.ศ. 2567</v>
      </c>
      <c r="B1" s="1046"/>
      <c r="C1" s="1046"/>
      <c r="D1" s="1046"/>
      <c r="E1" s="1046"/>
      <c r="F1" s="1046"/>
      <c r="G1" s="1046"/>
      <c r="H1" s="1046"/>
      <c r="I1" s="1046"/>
      <c r="J1" s="1046"/>
      <c r="K1" s="821"/>
      <c r="L1" s="822"/>
    </row>
    <row r="2" spans="1:12" s="357" customFormat="1" ht="39.950000000000003" customHeight="1">
      <c r="A2" s="1046" t="str">
        <f>+[5]คีย์ข้อมูล!A2</f>
        <v>กรมการพัฒนาชุมชน</v>
      </c>
      <c r="B2" s="1046"/>
      <c r="C2" s="1046"/>
      <c r="D2" s="1046"/>
      <c r="E2" s="1046"/>
      <c r="F2" s="1046"/>
      <c r="G2" s="1046"/>
      <c r="H2" s="1046"/>
      <c r="I2" s="1046"/>
      <c r="J2" s="1046"/>
      <c r="K2" s="823"/>
      <c r="L2" s="822"/>
    </row>
    <row r="3" spans="1:12" s="357" customFormat="1" ht="39.950000000000003" customHeight="1">
      <c r="A3" s="1047" t="str">
        <f>+[5]คีย์ข้อมูล!A3</f>
        <v xml:space="preserve">ข้อมูล ณ วันที่ 15 พฤษภาคม 2568  </v>
      </c>
      <c r="B3" s="1047"/>
      <c r="C3" s="1047"/>
      <c r="D3" s="1047"/>
      <c r="E3" s="1047"/>
      <c r="F3" s="1047"/>
      <c r="G3" s="1047"/>
      <c r="H3" s="1047"/>
      <c r="I3" s="1047"/>
      <c r="J3" s="1047"/>
      <c r="K3" s="823"/>
      <c r="L3" s="822"/>
    </row>
    <row r="4" spans="1:12" s="357" customFormat="1" ht="39.950000000000003" customHeight="1">
      <c r="A4" s="1048"/>
      <c r="B4" s="1048"/>
      <c r="C4" s="1048"/>
      <c r="D4" s="1048"/>
      <c r="E4" s="1048"/>
      <c r="F4" s="1048"/>
      <c r="G4" s="1048"/>
      <c r="H4" s="1048"/>
      <c r="I4" s="1048"/>
      <c r="J4" s="1048"/>
      <c r="K4" s="821"/>
      <c r="L4" s="822"/>
    </row>
    <row r="5" spans="1:12" s="5" customFormat="1" ht="39.950000000000003" customHeight="1">
      <c r="A5" s="1049" t="s">
        <v>23</v>
      </c>
      <c r="B5" s="1049" t="s">
        <v>3</v>
      </c>
      <c r="C5" s="1054" t="s">
        <v>25</v>
      </c>
      <c r="D5" s="1050" t="s">
        <v>88</v>
      </c>
      <c r="E5" s="1051"/>
      <c r="F5" s="1052"/>
      <c r="G5" s="1053" t="s">
        <v>2</v>
      </c>
      <c r="H5" s="1053" t="s">
        <v>11</v>
      </c>
      <c r="I5" s="1055" t="s">
        <v>248</v>
      </c>
      <c r="J5" s="1056" t="s">
        <v>4</v>
      </c>
      <c r="K5" s="821"/>
      <c r="L5" s="824"/>
    </row>
    <row r="6" spans="1:12" s="361" customFormat="1" ht="39.950000000000003" customHeight="1">
      <c r="A6" s="1049"/>
      <c r="B6" s="1049"/>
      <c r="C6" s="1054"/>
      <c r="D6" s="358" t="s">
        <v>1</v>
      </c>
      <c r="E6" s="359" t="s">
        <v>6</v>
      </c>
      <c r="F6" s="360" t="s">
        <v>211</v>
      </c>
      <c r="G6" s="1053"/>
      <c r="H6" s="1053"/>
      <c r="I6" s="1049"/>
      <c r="J6" s="1057"/>
      <c r="K6" s="825"/>
      <c r="L6" s="826"/>
    </row>
    <row r="7" spans="1:12" s="273" customFormat="1" ht="54" customHeight="1" thickBot="1">
      <c r="A7" s="362"/>
      <c r="B7" s="363" t="s">
        <v>510</v>
      </c>
      <c r="C7" s="364">
        <v>32517042.449999999</v>
      </c>
      <c r="D7" s="364">
        <v>277156759.49000001</v>
      </c>
      <c r="E7" s="364">
        <v>308478558.42999995</v>
      </c>
      <c r="F7" s="364">
        <v>585635317.91999984</v>
      </c>
      <c r="G7" s="364">
        <v>618152360.36999989</v>
      </c>
      <c r="H7" s="364">
        <v>507888795.91999996</v>
      </c>
      <c r="I7" s="364">
        <v>82.162396923632087</v>
      </c>
      <c r="J7" s="364">
        <v>110263564.44999996</v>
      </c>
      <c r="K7" s="827">
        <f>H7/F7*100</f>
        <v>86.724413705762814</v>
      </c>
      <c r="L7" s="828"/>
    </row>
    <row r="8" spans="1:12" s="273" customFormat="1" ht="54" customHeight="1" thickTop="1">
      <c r="A8" s="365">
        <v>1</v>
      </c>
      <c r="B8" s="366" t="s">
        <v>511</v>
      </c>
      <c r="C8" s="367">
        <v>32517042.449999999</v>
      </c>
      <c r="D8" s="367">
        <v>222898759.48999998</v>
      </c>
      <c r="E8" s="367">
        <v>308478558.42999995</v>
      </c>
      <c r="F8" s="367">
        <v>531377317.9199999</v>
      </c>
      <c r="G8" s="367">
        <v>563894360.36999989</v>
      </c>
      <c r="H8" s="367">
        <v>453630795.91999996</v>
      </c>
      <c r="I8" s="367">
        <v>80.446060078052497</v>
      </c>
      <c r="J8" s="367">
        <v>110263564.44999996</v>
      </c>
      <c r="K8" s="827"/>
      <c r="L8" s="828"/>
    </row>
    <row r="9" spans="1:12" s="361" customFormat="1" ht="54" customHeight="1">
      <c r="A9" s="358"/>
      <c r="B9" s="368" t="s">
        <v>250</v>
      </c>
      <c r="C9" s="369">
        <v>31837802.98</v>
      </c>
      <c r="D9" s="369">
        <v>192044718.47999999</v>
      </c>
      <c r="E9" s="369">
        <v>282800079.22999996</v>
      </c>
      <c r="F9" s="370">
        <v>474844797.70999992</v>
      </c>
      <c r="G9" s="370">
        <v>506682600.68999994</v>
      </c>
      <c r="H9" s="370">
        <v>398248275.70999998</v>
      </c>
      <c r="I9" s="370">
        <v>78.599161519986254</v>
      </c>
      <c r="J9" s="370">
        <v>108434324.97999996</v>
      </c>
      <c r="K9" s="827">
        <f>H9/F9*100</f>
        <v>83.86914579892283</v>
      </c>
      <c r="L9" s="826"/>
    </row>
    <row r="10" spans="1:12" s="374" customFormat="1" ht="54" customHeight="1">
      <c r="A10" s="371"/>
      <c r="B10" s="372" t="s">
        <v>512</v>
      </c>
      <c r="C10" s="373">
        <v>679239.47000000009</v>
      </c>
      <c r="D10" s="373">
        <v>30279114.00999999</v>
      </c>
      <c r="E10" s="373">
        <v>24283699.199999999</v>
      </c>
      <c r="F10" s="370">
        <v>54562813.209999993</v>
      </c>
      <c r="G10" s="370">
        <v>55242052.679999992</v>
      </c>
      <c r="H10" s="373">
        <v>53412813.209999993</v>
      </c>
      <c r="I10" s="370">
        <v>96.688683020893123</v>
      </c>
      <c r="J10" s="370">
        <v>1829239.4699999988</v>
      </c>
      <c r="K10" s="827">
        <f>H10/F10*100</f>
        <v>97.892337413809827</v>
      </c>
      <c r="L10" s="829"/>
    </row>
    <row r="11" spans="1:12" s="378" customFormat="1" ht="54" customHeight="1">
      <c r="A11" s="375"/>
      <c r="B11" s="368" t="s">
        <v>251</v>
      </c>
      <c r="C11" s="376">
        <v>0</v>
      </c>
      <c r="D11" s="376">
        <v>574927</v>
      </c>
      <c r="E11" s="376">
        <v>1394780</v>
      </c>
      <c r="F11" s="370">
        <v>1969707</v>
      </c>
      <c r="G11" s="370">
        <v>1969707</v>
      </c>
      <c r="H11" s="377">
        <v>1969707</v>
      </c>
      <c r="I11" s="370">
        <v>100</v>
      </c>
      <c r="J11" s="370">
        <v>0</v>
      </c>
      <c r="K11" s="827">
        <f>H11/F11*100</f>
        <v>100</v>
      </c>
      <c r="L11" s="830"/>
    </row>
    <row r="12" spans="1:12" s="378" customFormat="1" ht="54" customHeight="1">
      <c r="A12" s="375">
        <v>2</v>
      </c>
      <c r="B12" s="368" t="s">
        <v>252</v>
      </c>
      <c r="C12" s="376">
        <v>0</v>
      </c>
      <c r="D12" s="376">
        <v>54258000</v>
      </c>
      <c r="E12" s="376">
        <v>0</v>
      </c>
      <c r="F12" s="370">
        <v>54258000</v>
      </c>
      <c r="G12" s="370">
        <v>54258000</v>
      </c>
      <c r="H12" s="377">
        <v>54258000</v>
      </c>
      <c r="I12" s="370">
        <v>100</v>
      </c>
      <c r="J12" s="370">
        <v>0</v>
      </c>
      <c r="K12" s="827">
        <f t="shared" ref="K12" si="0">H12/F12*100</f>
        <v>100</v>
      </c>
      <c r="L12" s="830"/>
    </row>
    <row r="13" spans="1:12" s="385" customFormat="1">
      <c r="A13" s="379"/>
      <c r="B13" s="380"/>
      <c r="C13" s="381"/>
      <c r="D13" s="382"/>
      <c r="E13" s="383"/>
      <c r="F13" s="383"/>
      <c r="G13" s="383"/>
      <c r="H13" s="383"/>
      <c r="I13" s="383"/>
      <c r="J13" s="383"/>
      <c r="K13" s="384"/>
      <c r="L13" s="831"/>
    </row>
    <row r="14" spans="1:12" s="385" customFormat="1">
      <c r="A14" s="386"/>
      <c r="B14" s="380"/>
      <c r="C14" s="381"/>
      <c r="D14" s="382"/>
      <c r="E14" s="383"/>
      <c r="F14" s="383"/>
      <c r="G14" s="383"/>
      <c r="H14" s="383"/>
      <c r="I14" s="383"/>
      <c r="J14" s="383"/>
      <c r="K14" s="384"/>
      <c r="L14" s="831"/>
    </row>
    <row r="15" spans="1:12" s="385" customFormat="1">
      <c r="A15" s="379"/>
      <c r="B15" s="380"/>
      <c r="C15" s="381"/>
      <c r="D15" s="382"/>
      <c r="E15" s="383"/>
      <c r="F15" s="383"/>
      <c r="G15" s="383"/>
      <c r="H15" s="383"/>
      <c r="I15" s="383"/>
      <c r="J15" s="383"/>
      <c r="K15" s="384"/>
      <c r="L15" s="831"/>
    </row>
    <row r="16" spans="1:12" s="385" customFormat="1">
      <c r="A16" s="386"/>
      <c r="B16" s="380"/>
      <c r="C16" s="381"/>
      <c r="D16" s="382"/>
      <c r="E16" s="383"/>
      <c r="F16" s="383"/>
      <c r="G16" s="383"/>
      <c r="H16" s="383"/>
      <c r="I16" s="383"/>
      <c r="J16" s="383"/>
      <c r="K16" s="384"/>
      <c r="L16" s="831"/>
    </row>
    <row r="17" spans="1:12" s="385" customFormat="1">
      <c r="A17" s="379"/>
      <c r="B17" s="380"/>
      <c r="C17" s="381"/>
      <c r="D17" s="382"/>
      <c r="E17" s="383"/>
      <c r="F17" s="383"/>
      <c r="G17" s="383"/>
      <c r="H17" s="383"/>
      <c r="I17" s="383"/>
      <c r="J17" s="383"/>
      <c r="K17" s="384"/>
      <c r="L17" s="831"/>
    </row>
    <row r="18" spans="1:12" s="385" customFormat="1">
      <c r="A18" s="386"/>
      <c r="B18" s="380"/>
      <c r="C18" s="381"/>
      <c r="D18" s="382"/>
      <c r="E18" s="383"/>
      <c r="F18" s="383"/>
      <c r="G18" s="383"/>
      <c r="H18" s="383"/>
      <c r="I18" s="383"/>
      <c r="J18" s="383"/>
      <c r="K18" s="384"/>
      <c r="L18" s="831"/>
    </row>
    <row r="19" spans="1:12" s="385" customFormat="1">
      <c r="A19" s="379"/>
      <c r="B19" s="380"/>
      <c r="C19" s="381"/>
      <c r="D19" s="382"/>
      <c r="E19" s="383"/>
      <c r="F19" s="383"/>
      <c r="G19" s="383"/>
      <c r="H19" s="383"/>
      <c r="I19" s="383"/>
      <c r="J19" s="383"/>
      <c r="K19" s="384"/>
      <c r="L19" s="831"/>
    </row>
    <row r="20" spans="1:12" s="385" customFormat="1">
      <c r="A20" s="386"/>
      <c r="B20" s="380"/>
      <c r="C20" s="381"/>
      <c r="D20" s="382"/>
      <c r="E20" s="383"/>
      <c r="F20" s="383"/>
      <c r="G20" s="383"/>
      <c r="H20" s="383"/>
      <c r="I20" s="383"/>
      <c r="J20" s="383"/>
      <c r="K20" s="384"/>
      <c r="L20" s="831"/>
    </row>
    <row r="21" spans="1:12" s="385" customFormat="1">
      <c r="A21" s="379"/>
      <c r="B21" s="380"/>
      <c r="C21" s="381"/>
      <c r="D21" s="382"/>
      <c r="E21" s="383"/>
      <c r="F21" s="383"/>
      <c r="G21" s="383"/>
      <c r="H21" s="383"/>
      <c r="I21" s="383"/>
      <c r="J21" s="383"/>
      <c r="K21" s="384"/>
      <c r="L21" s="831"/>
    </row>
    <row r="22" spans="1:12" s="385" customFormat="1">
      <c r="A22" s="386"/>
      <c r="B22" s="380"/>
      <c r="C22" s="381"/>
      <c r="D22" s="382"/>
      <c r="E22" s="383"/>
      <c r="F22" s="383"/>
      <c r="G22" s="383"/>
      <c r="H22" s="383"/>
      <c r="I22" s="383"/>
      <c r="J22" s="383"/>
      <c r="K22" s="384"/>
      <c r="L22" s="831"/>
    </row>
    <row r="23" spans="1:12" s="385" customFormat="1">
      <c r="A23" s="379"/>
      <c r="B23" s="380"/>
      <c r="C23" s="381"/>
      <c r="D23" s="382"/>
      <c r="E23" s="383"/>
      <c r="F23" s="383"/>
      <c r="G23" s="383"/>
      <c r="H23" s="383"/>
      <c r="I23" s="383"/>
      <c r="J23" s="383"/>
      <c r="K23" s="384"/>
      <c r="L23" s="831"/>
    </row>
    <row r="24" spans="1:12" s="385" customFormat="1">
      <c r="A24" s="386"/>
      <c r="B24" s="380"/>
      <c r="C24" s="381"/>
      <c r="D24" s="382"/>
      <c r="E24" s="383"/>
      <c r="F24" s="383"/>
      <c r="G24" s="383"/>
      <c r="H24" s="383"/>
      <c r="I24" s="383"/>
      <c r="J24" s="383"/>
      <c r="K24" s="384"/>
      <c r="L24" s="831"/>
    </row>
    <row r="25" spans="1:12" s="385" customFormat="1">
      <c r="A25" s="379"/>
      <c r="B25" s="380"/>
      <c r="C25" s="381"/>
      <c r="D25" s="382"/>
      <c r="E25" s="383"/>
      <c r="F25" s="383"/>
      <c r="G25" s="383"/>
      <c r="H25" s="383"/>
      <c r="I25" s="383"/>
      <c r="J25" s="383"/>
      <c r="K25" s="384"/>
      <c r="L25" s="831"/>
    </row>
    <row r="26" spans="1:12" s="385" customFormat="1">
      <c r="A26" s="386"/>
      <c r="B26" s="380"/>
      <c r="C26" s="381"/>
      <c r="D26" s="382"/>
      <c r="E26" s="383"/>
      <c r="F26" s="383"/>
      <c r="G26" s="383"/>
      <c r="H26" s="383"/>
      <c r="I26" s="383"/>
      <c r="J26" s="383"/>
      <c r="K26" s="384"/>
      <c r="L26" s="831"/>
    </row>
    <row r="27" spans="1:12" s="385" customFormat="1">
      <c r="A27" s="379"/>
      <c r="B27" s="380"/>
      <c r="C27" s="381"/>
      <c r="D27" s="382"/>
      <c r="E27" s="383"/>
      <c r="F27" s="383"/>
      <c r="G27" s="383"/>
      <c r="H27" s="383"/>
      <c r="I27" s="383"/>
      <c r="J27" s="383"/>
      <c r="K27" s="384"/>
      <c r="L27" s="831"/>
    </row>
    <row r="28" spans="1:12" s="385" customFormat="1">
      <c r="A28" s="386"/>
      <c r="B28" s="380"/>
      <c r="C28" s="381"/>
      <c r="D28" s="382"/>
      <c r="E28" s="383"/>
      <c r="F28" s="383"/>
      <c r="G28" s="383"/>
      <c r="H28" s="383"/>
      <c r="I28" s="383"/>
      <c r="J28" s="383"/>
      <c r="K28" s="384"/>
      <c r="L28" s="831"/>
    </row>
    <row r="29" spans="1:12" s="385" customFormat="1">
      <c r="A29" s="379"/>
      <c r="B29" s="380"/>
      <c r="C29" s="381"/>
      <c r="D29" s="382"/>
      <c r="E29" s="383"/>
      <c r="F29" s="383"/>
      <c r="G29" s="383"/>
      <c r="H29" s="383"/>
      <c r="I29" s="383"/>
      <c r="J29" s="383"/>
      <c r="K29" s="384"/>
      <c r="L29" s="831"/>
    </row>
    <row r="30" spans="1:12" s="385" customFormat="1">
      <c r="A30" s="386"/>
      <c r="B30" s="380"/>
      <c r="C30" s="381"/>
      <c r="D30" s="382"/>
      <c r="E30" s="383"/>
      <c r="F30" s="383"/>
      <c r="G30" s="383"/>
      <c r="H30" s="383"/>
      <c r="I30" s="383"/>
      <c r="J30" s="383"/>
      <c r="K30" s="384"/>
      <c r="L30" s="831"/>
    </row>
    <row r="31" spans="1:12" s="385" customFormat="1">
      <c r="A31" s="379"/>
      <c r="B31" s="380"/>
      <c r="C31" s="381"/>
      <c r="D31" s="382"/>
      <c r="E31" s="383"/>
      <c r="F31" s="383"/>
      <c r="G31" s="383"/>
      <c r="H31" s="383"/>
      <c r="I31" s="383"/>
      <c r="J31" s="383"/>
      <c r="K31" s="384"/>
      <c r="L31" s="831"/>
    </row>
    <row r="32" spans="1:12" s="385" customFormat="1">
      <c r="A32" s="386"/>
      <c r="B32" s="380"/>
      <c r="C32" s="381"/>
      <c r="D32" s="382"/>
      <c r="E32" s="383"/>
      <c r="F32" s="383"/>
      <c r="G32" s="383"/>
      <c r="H32" s="383"/>
      <c r="I32" s="383"/>
      <c r="J32" s="383"/>
      <c r="K32" s="384"/>
      <c r="L32" s="831"/>
    </row>
    <row r="33" spans="1:12" s="385" customFormat="1">
      <c r="A33" s="379"/>
      <c r="B33" s="380"/>
      <c r="C33" s="381"/>
      <c r="D33" s="382"/>
      <c r="E33" s="383"/>
      <c r="F33" s="383"/>
      <c r="G33" s="383"/>
      <c r="H33" s="383"/>
      <c r="I33" s="383"/>
      <c r="J33" s="383"/>
      <c r="K33" s="384"/>
      <c r="L33" s="831"/>
    </row>
    <row r="34" spans="1:12" s="385" customFormat="1">
      <c r="A34" s="386"/>
      <c r="B34" s="380"/>
      <c r="C34" s="381"/>
      <c r="D34" s="382"/>
      <c r="E34" s="383"/>
      <c r="F34" s="383"/>
      <c r="G34" s="383"/>
      <c r="H34" s="383"/>
      <c r="I34" s="383"/>
      <c r="J34" s="383"/>
      <c r="K34" s="384"/>
      <c r="L34" s="831"/>
    </row>
    <row r="35" spans="1:12" s="385" customFormat="1">
      <c r="A35" s="379"/>
      <c r="B35" s="380"/>
      <c r="C35" s="381"/>
      <c r="D35" s="382"/>
      <c r="E35" s="383"/>
      <c r="F35" s="383"/>
      <c r="G35" s="383"/>
      <c r="H35" s="383"/>
      <c r="I35" s="383"/>
      <c r="J35" s="383"/>
      <c r="K35" s="384"/>
      <c r="L35" s="831"/>
    </row>
    <row r="36" spans="1:12" s="385" customFormat="1" ht="73.5" customHeight="1">
      <c r="A36" s="386"/>
      <c r="B36" s="380"/>
      <c r="C36" s="381"/>
      <c r="D36" s="382"/>
      <c r="E36" s="383"/>
      <c r="F36" s="383"/>
      <c r="G36" s="383"/>
      <c r="H36" s="383"/>
      <c r="I36" s="383"/>
      <c r="J36" s="383"/>
      <c r="K36" s="384"/>
      <c r="L36" s="831"/>
    </row>
    <row r="37" spans="1:12" s="385" customFormat="1">
      <c r="A37" s="379"/>
      <c r="B37" s="380"/>
      <c r="C37" s="381"/>
      <c r="D37" s="382"/>
      <c r="E37" s="383"/>
      <c r="F37" s="383"/>
      <c r="G37" s="383"/>
      <c r="H37" s="383"/>
      <c r="I37" s="383"/>
      <c r="J37" s="383"/>
      <c r="K37" s="384"/>
      <c r="L37" s="831"/>
    </row>
    <row r="38" spans="1:12" s="385" customFormat="1">
      <c r="A38" s="386"/>
      <c r="B38" s="380"/>
      <c r="C38" s="381"/>
      <c r="D38" s="382"/>
      <c r="E38" s="383"/>
      <c r="F38" s="383"/>
      <c r="G38" s="383"/>
      <c r="H38" s="383"/>
      <c r="I38" s="383"/>
      <c r="J38" s="383"/>
      <c r="K38" s="384"/>
      <c r="L38" s="831"/>
    </row>
    <row r="39" spans="1:12" s="385" customFormat="1">
      <c r="A39" s="379"/>
      <c r="B39" s="380"/>
      <c r="C39" s="381"/>
      <c r="D39" s="382"/>
      <c r="E39" s="383"/>
      <c r="F39" s="383"/>
      <c r="G39" s="383"/>
      <c r="H39" s="383"/>
      <c r="I39" s="383"/>
      <c r="J39" s="383"/>
      <c r="K39" s="384"/>
      <c r="L39" s="831"/>
    </row>
    <row r="40" spans="1:12" s="385" customFormat="1">
      <c r="A40" s="386"/>
      <c r="B40" s="380"/>
      <c r="C40" s="381"/>
      <c r="D40" s="382"/>
      <c r="E40" s="383"/>
      <c r="F40" s="383"/>
      <c r="G40" s="383"/>
      <c r="H40" s="383"/>
      <c r="I40" s="383"/>
      <c r="J40" s="383"/>
      <c r="K40" s="384"/>
      <c r="L40" s="831"/>
    </row>
    <row r="41" spans="1:12" s="385" customFormat="1">
      <c r="A41" s="379"/>
      <c r="B41" s="380"/>
      <c r="C41" s="381"/>
      <c r="D41" s="382"/>
      <c r="E41" s="383"/>
      <c r="F41" s="383"/>
      <c r="G41" s="383"/>
      <c r="H41" s="383"/>
      <c r="I41" s="383"/>
      <c r="J41" s="383"/>
      <c r="K41" s="384"/>
      <c r="L41" s="831"/>
    </row>
    <row r="42" spans="1:12" s="385" customFormat="1">
      <c r="A42" s="386"/>
      <c r="B42" s="380"/>
      <c r="C42" s="381"/>
      <c r="D42" s="382"/>
      <c r="E42" s="383"/>
      <c r="F42" s="383"/>
      <c r="G42" s="383"/>
      <c r="H42" s="383"/>
      <c r="I42" s="383"/>
      <c r="J42" s="383"/>
      <c r="K42" s="384"/>
      <c r="L42" s="831"/>
    </row>
    <row r="43" spans="1:12" s="385" customFormat="1">
      <c r="A43" s="379"/>
      <c r="B43" s="380"/>
      <c r="C43" s="381"/>
      <c r="D43" s="382"/>
      <c r="E43" s="383"/>
      <c r="F43" s="383"/>
      <c r="G43" s="383"/>
      <c r="H43" s="383"/>
      <c r="I43" s="383"/>
      <c r="J43" s="383"/>
      <c r="K43" s="384"/>
      <c r="L43" s="831"/>
    </row>
    <row r="44" spans="1:12" s="385" customFormat="1">
      <c r="A44" s="386"/>
      <c r="B44" s="380"/>
      <c r="C44" s="381"/>
      <c r="D44" s="382"/>
      <c r="E44" s="383"/>
      <c r="F44" s="383"/>
      <c r="G44" s="383"/>
      <c r="H44" s="383"/>
      <c r="I44" s="383"/>
      <c r="J44" s="383"/>
      <c r="K44" s="384"/>
      <c r="L44" s="831"/>
    </row>
    <row r="45" spans="1:12" s="385" customFormat="1">
      <c r="A45" s="379"/>
      <c r="B45" s="380"/>
      <c r="C45" s="381"/>
      <c r="D45" s="382"/>
      <c r="E45" s="383"/>
      <c r="F45" s="383"/>
      <c r="G45" s="383"/>
      <c r="H45" s="383"/>
      <c r="I45" s="383"/>
      <c r="J45" s="383"/>
      <c r="K45" s="384"/>
      <c r="L45" s="831"/>
    </row>
    <row r="46" spans="1:12" s="390" customFormat="1">
      <c r="A46" s="386"/>
      <c r="B46" s="380"/>
      <c r="C46" s="387"/>
      <c r="D46" s="388"/>
      <c r="E46" s="389"/>
      <c r="F46" s="389"/>
      <c r="G46" s="389"/>
      <c r="H46" s="389"/>
      <c r="I46" s="389"/>
      <c r="J46" s="389"/>
      <c r="K46" s="384"/>
      <c r="L46" s="831"/>
    </row>
    <row r="47" spans="1:12" s="385" customFormat="1">
      <c r="A47" s="379"/>
      <c r="B47" s="391"/>
      <c r="C47" s="381"/>
      <c r="D47" s="382"/>
      <c r="E47" s="383"/>
      <c r="F47" s="383"/>
      <c r="G47" s="383"/>
      <c r="H47" s="383"/>
      <c r="I47" s="383"/>
      <c r="J47" s="383"/>
      <c r="K47" s="384"/>
      <c r="L47" s="831"/>
    </row>
    <row r="48" spans="1:12" s="385" customFormat="1">
      <c r="A48" s="386"/>
      <c r="B48" s="380"/>
      <c r="C48" s="381"/>
      <c r="D48" s="382"/>
      <c r="E48" s="383"/>
      <c r="F48" s="383"/>
      <c r="G48" s="383"/>
      <c r="H48" s="383"/>
      <c r="I48" s="383"/>
      <c r="J48" s="383"/>
      <c r="K48" s="384"/>
      <c r="L48" s="831"/>
    </row>
    <row r="49" spans="1:12" s="385" customFormat="1">
      <c r="A49" s="379"/>
      <c r="B49" s="380"/>
      <c r="C49" s="381"/>
      <c r="D49" s="382"/>
      <c r="E49" s="383"/>
      <c r="F49" s="383"/>
      <c r="G49" s="383"/>
      <c r="H49" s="383"/>
      <c r="I49" s="383"/>
      <c r="J49" s="383"/>
      <c r="K49" s="384"/>
      <c r="L49" s="831"/>
    </row>
    <row r="50" spans="1:12" s="385" customFormat="1">
      <c r="A50" s="386"/>
      <c r="B50" s="380"/>
      <c r="C50" s="381"/>
      <c r="D50" s="382"/>
      <c r="E50" s="383"/>
      <c r="F50" s="383"/>
      <c r="G50" s="383"/>
      <c r="H50" s="383"/>
      <c r="I50" s="383"/>
      <c r="J50" s="383"/>
      <c r="K50" s="384"/>
      <c r="L50" s="831"/>
    </row>
    <row r="51" spans="1:12" s="385" customFormat="1">
      <c r="A51" s="379"/>
      <c r="B51" s="380"/>
      <c r="C51" s="381"/>
      <c r="D51" s="382"/>
      <c r="E51" s="383"/>
      <c r="F51" s="383"/>
      <c r="G51" s="383"/>
      <c r="H51" s="383"/>
      <c r="I51" s="383"/>
      <c r="J51" s="383"/>
      <c r="K51" s="384"/>
      <c r="L51" s="831"/>
    </row>
    <row r="52" spans="1:12" s="385" customFormat="1">
      <c r="A52" s="386"/>
      <c r="B52" s="380"/>
      <c r="C52" s="381"/>
      <c r="D52" s="382"/>
      <c r="E52" s="383"/>
      <c r="F52" s="383"/>
      <c r="G52" s="383"/>
      <c r="H52" s="383"/>
      <c r="I52" s="383"/>
      <c r="J52" s="383"/>
      <c r="K52" s="384"/>
      <c r="L52" s="831"/>
    </row>
    <row r="53" spans="1:12" s="385" customFormat="1">
      <c r="A53" s="379"/>
      <c r="B53" s="380"/>
      <c r="C53" s="381"/>
      <c r="D53" s="382"/>
      <c r="E53" s="383"/>
      <c r="F53" s="383"/>
      <c r="G53" s="383"/>
      <c r="H53" s="383"/>
      <c r="I53" s="383"/>
      <c r="J53" s="383"/>
      <c r="K53" s="384"/>
      <c r="L53" s="831"/>
    </row>
    <row r="54" spans="1:12" s="385" customFormat="1" ht="69.75" customHeight="1">
      <c r="A54" s="386"/>
      <c r="B54" s="380"/>
      <c r="C54" s="381"/>
      <c r="D54" s="382"/>
      <c r="E54" s="383"/>
      <c r="F54" s="383"/>
      <c r="G54" s="383"/>
      <c r="H54" s="383"/>
      <c r="I54" s="383"/>
      <c r="J54" s="383"/>
      <c r="K54" s="384"/>
      <c r="L54" s="831"/>
    </row>
    <row r="55" spans="1:12" s="385" customFormat="1">
      <c r="A55" s="379"/>
      <c r="B55" s="380"/>
      <c r="C55" s="381"/>
      <c r="D55" s="382"/>
      <c r="E55" s="383"/>
      <c r="F55" s="383"/>
      <c r="G55" s="383"/>
      <c r="H55" s="383"/>
      <c r="I55" s="383"/>
      <c r="J55" s="383"/>
      <c r="K55" s="384"/>
      <c r="L55" s="831"/>
    </row>
    <row r="56" spans="1:12" s="385" customFormat="1">
      <c r="A56" s="386"/>
      <c r="B56" s="380"/>
      <c r="C56" s="381"/>
      <c r="D56" s="382"/>
      <c r="E56" s="383"/>
      <c r="F56" s="383"/>
      <c r="G56" s="383"/>
      <c r="H56" s="383"/>
      <c r="I56" s="383"/>
      <c r="J56" s="383"/>
      <c r="K56" s="384"/>
      <c r="L56" s="831"/>
    </row>
    <row r="57" spans="1:12" s="385" customFormat="1">
      <c r="A57" s="379"/>
      <c r="B57" s="380"/>
      <c r="C57" s="381"/>
      <c r="D57" s="382"/>
      <c r="E57" s="383"/>
      <c r="F57" s="383"/>
      <c r="G57" s="383"/>
      <c r="H57" s="383"/>
      <c r="I57" s="383"/>
      <c r="J57" s="383"/>
      <c r="K57" s="384"/>
      <c r="L57" s="831"/>
    </row>
    <row r="58" spans="1:12" s="385" customFormat="1">
      <c r="A58" s="386"/>
      <c r="B58" s="380"/>
      <c r="C58" s="381"/>
      <c r="D58" s="382"/>
      <c r="E58" s="383"/>
      <c r="F58" s="383"/>
      <c r="G58" s="383"/>
      <c r="H58" s="383"/>
      <c r="I58" s="383"/>
      <c r="J58" s="383"/>
      <c r="K58" s="384"/>
      <c r="L58" s="831"/>
    </row>
    <row r="59" spans="1:12" s="385" customFormat="1">
      <c r="A59" s="379"/>
      <c r="B59" s="380"/>
      <c r="C59" s="381"/>
      <c r="D59" s="382"/>
      <c r="E59" s="383"/>
      <c r="F59" s="383"/>
      <c r="G59" s="383"/>
      <c r="H59" s="383"/>
      <c r="I59" s="383"/>
      <c r="J59" s="383"/>
      <c r="K59" s="384"/>
      <c r="L59" s="831"/>
    </row>
    <row r="60" spans="1:12" s="385" customFormat="1">
      <c r="A60" s="386"/>
      <c r="B60" s="380"/>
      <c r="C60" s="381"/>
      <c r="D60" s="382"/>
      <c r="E60" s="383"/>
      <c r="F60" s="383"/>
      <c r="G60" s="383"/>
      <c r="H60" s="383"/>
      <c r="I60" s="383"/>
      <c r="J60" s="383"/>
      <c r="K60" s="384"/>
      <c r="L60" s="831"/>
    </row>
    <row r="61" spans="1:12" s="385" customFormat="1">
      <c r="A61" s="379"/>
      <c r="B61" s="380"/>
      <c r="C61" s="381"/>
      <c r="D61" s="382"/>
      <c r="E61" s="383"/>
      <c r="F61" s="383"/>
      <c r="G61" s="383"/>
      <c r="H61" s="383"/>
      <c r="I61" s="383"/>
      <c r="J61" s="383"/>
      <c r="K61" s="384"/>
      <c r="L61" s="831"/>
    </row>
    <row r="62" spans="1:12" s="385" customFormat="1">
      <c r="A62" s="386"/>
      <c r="B62" s="380"/>
      <c r="C62" s="381"/>
      <c r="D62" s="382"/>
      <c r="E62" s="383"/>
      <c r="F62" s="383"/>
      <c r="G62" s="383"/>
      <c r="H62" s="383"/>
      <c r="I62" s="383"/>
      <c r="J62" s="383"/>
      <c r="K62" s="384"/>
      <c r="L62" s="831"/>
    </row>
    <row r="63" spans="1:12" s="385" customFormat="1">
      <c r="A63" s="379"/>
      <c r="B63" s="380"/>
      <c r="C63" s="381"/>
      <c r="D63" s="382"/>
      <c r="E63" s="383"/>
      <c r="F63" s="383"/>
      <c r="G63" s="383"/>
      <c r="H63" s="383"/>
      <c r="I63" s="383"/>
      <c r="J63" s="383"/>
      <c r="K63" s="384"/>
      <c r="L63" s="831"/>
    </row>
    <row r="64" spans="1:12" s="385" customFormat="1" ht="66.75" customHeight="1">
      <c r="A64" s="386"/>
      <c r="B64" s="380"/>
      <c r="C64" s="381"/>
      <c r="D64" s="382"/>
      <c r="E64" s="383"/>
      <c r="F64" s="383"/>
      <c r="G64" s="383"/>
      <c r="H64" s="383"/>
      <c r="I64" s="383"/>
      <c r="J64" s="383"/>
      <c r="K64" s="384"/>
      <c r="L64" s="831"/>
    </row>
    <row r="65" spans="1:12" s="385" customFormat="1">
      <c r="A65" s="379"/>
      <c r="B65" s="380"/>
      <c r="C65" s="381"/>
      <c r="D65" s="382"/>
      <c r="E65" s="383"/>
      <c r="F65" s="383"/>
      <c r="G65" s="383"/>
      <c r="H65" s="383"/>
      <c r="I65" s="383"/>
      <c r="J65" s="383"/>
      <c r="K65" s="384"/>
      <c r="L65" s="831"/>
    </row>
    <row r="66" spans="1:12" s="385" customFormat="1">
      <c r="A66" s="386"/>
      <c r="B66" s="380"/>
      <c r="C66" s="381"/>
      <c r="D66" s="382"/>
      <c r="E66" s="383"/>
      <c r="F66" s="383"/>
      <c r="G66" s="383"/>
      <c r="H66" s="383"/>
      <c r="I66" s="383"/>
      <c r="J66" s="383"/>
      <c r="K66" s="384"/>
      <c r="L66" s="831"/>
    </row>
    <row r="67" spans="1:12" s="385" customFormat="1">
      <c r="A67" s="379"/>
      <c r="B67" s="380"/>
      <c r="C67" s="381"/>
      <c r="D67" s="382"/>
      <c r="E67" s="383"/>
      <c r="F67" s="383"/>
      <c r="G67" s="383"/>
      <c r="H67" s="383"/>
      <c r="I67" s="383"/>
      <c r="J67" s="383"/>
      <c r="K67" s="384"/>
      <c r="L67" s="831"/>
    </row>
    <row r="68" spans="1:12" s="385" customFormat="1">
      <c r="A68" s="386"/>
      <c r="B68" s="380"/>
      <c r="C68" s="381"/>
      <c r="D68" s="382"/>
      <c r="E68" s="383"/>
      <c r="F68" s="383"/>
      <c r="G68" s="383"/>
      <c r="H68" s="383"/>
      <c r="I68" s="383"/>
      <c r="J68" s="383"/>
      <c r="K68" s="384"/>
      <c r="L68" s="831"/>
    </row>
    <row r="69" spans="1:12" s="385" customFormat="1">
      <c r="A69" s="379"/>
      <c r="B69" s="380"/>
      <c r="C69" s="381"/>
      <c r="D69" s="382"/>
      <c r="E69" s="383"/>
      <c r="F69" s="383"/>
      <c r="G69" s="383"/>
      <c r="H69" s="383"/>
      <c r="I69" s="383"/>
      <c r="J69" s="383"/>
      <c r="K69" s="384"/>
      <c r="L69" s="831"/>
    </row>
    <row r="70" spans="1:12" s="392" customFormat="1">
      <c r="A70" s="386"/>
      <c r="B70" s="380"/>
      <c r="C70" s="393"/>
      <c r="D70" s="393"/>
      <c r="E70" s="394"/>
      <c r="F70" s="394"/>
      <c r="G70" s="395"/>
      <c r="H70" s="394"/>
      <c r="I70" s="394"/>
      <c r="J70" s="394"/>
      <c r="K70" s="384"/>
      <c r="L70" s="832"/>
    </row>
    <row r="71" spans="1:12" s="5" customFormat="1">
      <c r="A71" s="396"/>
      <c r="B71" s="380"/>
      <c r="C71" s="397"/>
      <c r="D71" s="397"/>
      <c r="E71" s="398"/>
      <c r="F71" s="398"/>
      <c r="G71" s="398"/>
      <c r="H71" s="398"/>
      <c r="I71" s="398"/>
      <c r="J71" s="398"/>
      <c r="K71" s="821"/>
      <c r="L71" s="824"/>
    </row>
    <row r="72" spans="1:12" s="385" customFormat="1">
      <c r="A72" s="399"/>
      <c r="B72" s="396"/>
      <c r="C72" s="393"/>
      <c r="D72" s="393"/>
      <c r="E72" s="400"/>
      <c r="F72" s="400"/>
      <c r="G72" s="400"/>
      <c r="H72" s="400"/>
      <c r="I72" s="400"/>
      <c r="J72" s="400"/>
      <c r="K72" s="384"/>
      <c r="L72" s="831"/>
    </row>
    <row r="73" spans="1:12" s="385" customFormat="1">
      <c r="A73" s="399"/>
      <c r="B73" s="401"/>
      <c r="C73" s="393"/>
      <c r="D73" s="393"/>
      <c r="E73" s="400"/>
      <c r="F73" s="400"/>
      <c r="G73" s="400"/>
      <c r="H73" s="400"/>
      <c r="I73" s="400"/>
      <c r="J73" s="400"/>
      <c r="K73" s="384"/>
      <c r="L73" s="831"/>
    </row>
    <row r="74" spans="1:12" s="385" customFormat="1">
      <c r="A74" s="399"/>
      <c r="B74" s="402"/>
      <c r="C74" s="393"/>
      <c r="D74" s="393"/>
      <c r="E74" s="400"/>
      <c r="F74" s="400"/>
      <c r="G74" s="400"/>
      <c r="H74" s="400"/>
      <c r="I74" s="400"/>
      <c r="J74" s="400"/>
      <c r="K74" s="384"/>
      <c r="L74" s="831"/>
    </row>
    <row r="75" spans="1:12" s="385" customFormat="1">
      <c r="A75" s="399"/>
      <c r="B75" s="402"/>
      <c r="C75" s="393"/>
      <c r="D75" s="393"/>
      <c r="E75" s="400"/>
      <c r="F75" s="400"/>
      <c r="G75" s="400"/>
      <c r="H75" s="400"/>
      <c r="I75" s="400"/>
      <c r="J75" s="400"/>
      <c r="K75" s="384"/>
      <c r="L75" s="831"/>
    </row>
    <row r="76" spans="1:12" s="385" customFormat="1">
      <c r="A76" s="399"/>
      <c r="B76" s="401"/>
      <c r="C76" s="393"/>
      <c r="D76" s="393"/>
      <c r="E76" s="400"/>
      <c r="F76" s="400"/>
      <c r="G76" s="400"/>
      <c r="H76" s="400"/>
      <c r="I76" s="400"/>
      <c r="J76" s="400"/>
      <c r="K76" s="384"/>
      <c r="L76" s="831"/>
    </row>
    <row r="77" spans="1:12" s="385" customFormat="1">
      <c r="A77" s="399"/>
      <c r="B77" s="401"/>
      <c r="C77" s="393"/>
      <c r="D77" s="393"/>
      <c r="E77" s="400"/>
      <c r="F77" s="400"/>
      <c r="G77" s="400"/>
      <c r="H77" s="400"/>
      <c r="I77" s="400"/>
      <c r="J77" s="400"/>
      <c r="K77" s="384"/>
      <c r="L77" s="831"/>
    </row>
    <row r="78" spans="1:12">
      <c r="C78" s="393"/>
      <c r="D78" s="393"/>
      <c r="E78" s="405"/>
      <c r="F78" s="405"/>
      <c r="G78" s="405"/>
      <c r="H78" s="405"/>
      <c r="I78" s="405"/>
      <c r="J78" s="405"/>
    </row>
    <row r="79" spans="1:12" s="406" customFormat="1">
      <c r="A79" s="407"/>
      <c r="B79" s="402"/>
      <c r="C79" s="397"/>
      <c r="D79" s="397"/>
      <c r="E79" s="398"/>
      <c r="F79" s="398"/>
      <c r="G79" s="398"/>
      <c r="H79" s="398"/>
      <c r="I79" s="398"/>
      <c r="J79" s="398"/>
      <c r="K79" s="408"/>
      <c r="L79" s="834"/>
    </row>
    <row r="80" spans="1:12" ht="52.5" customHeight="1">
      <c r="A80" s="409"/>
      <c r="B80" s="410"/>
      <c r="C80" s="408"/>
      <c r="D80" s="384"/>
      <c r="E80" s="384"/>
      <c r="F80" s="411"/>
      <c r="G80" s="412"/>
      <c r="H80" s="413"/>
      <c r="I80" s="412"/>
      <c r="J80" s="412"/>
    </row>
    <row r="81" spans="1:13">
      <c r="A81" s="414"/>
      <c r="B81" s="415"/>
      <c r="C81" s="411"/>
      <c r="D81" s="411"/>
      <c r="E81" s="108"/>
      <c r="F81" s="108"/>
      <c r="G81" s="108"/>
      <c r="H81" s="108"/>
      <c r="I81" s="108"/>
      <c r="J81" s="108"/>
    </row>
    <row r="82" spans="1:13">
      <c r="A82" s="414"/>
      <c r="B82" s="416"/>
      <c r="C82" s="411"/>
      <c r="D82" s="411"/>
      <c r="E82" s="108"/>
      <c r="F82" s="108"/>
      <c r="G82" s="108"/>
      <c r="H82" s="108"/>
      <c r="I82" s="108"/>
      <c r="J82" s="108"/>
    </row>
    <row r="83" spans="1:13">
      <c r="B83" s="416"/>
      <c r="C83" s="408"/>
      <c r="D83" s="408"/>
      <c r="E83" s="417"/>
      <c r="F83" s="417"/>
      <c r="G83" s="417"/>
      <c r="H83" s="417"/>
      <c r="I83" s="417"/>
      <c r="J83" s="417"/>
    </row>
    <row r="84" spans="1:13">
      <c r="B84" s="418"/>
      <c r="C84" s="408"/>
      <c r="D84" s="408"/>
      <c r="E84" s="417"/>
      <c r="F84" s="417"/>
      <c r="G84" s="417"/>
      <c r="H84" s="417"/>
      <c r="I84" s="417"/>
      <c r="J84" s="417"/>
    </row>
    <row r="85" spans="1:13">
      <c r="B85" s="418"/>
      <c r="C85" s="408"/>
      <c r="D85" s="408"/>
      <c r="E85" s="417"/>
      <c r="F85" s="417"/>
      <c r="G85" s="417"/>
      <c r="H85" s="417"/>
      <c r="I85" s="417"/>
      <c r="J85" s="417"/>
    </row>
    <row r="86" spans="1:13">
      <c r="B86" s="418"/>
      <c r="C86" s="408"/>
      <c r="D86" s="408"/>
      <c r="E86" s="417"/>
      <c r="F86" s="417"/>
      <c r="G86" s="417"/>
      <c r="H86" s="417"/>
      <c r="I86" s="417"/>
      <c r="J86" s="417"/>
    </row>
    <row r="87" spans="1:13">
      <c r="B87" s="418"/>
      <c r="C87" s="408"/>
      <c r="D87" s="408"/>
      <c r="E87" s="417"/>
      <c r="F87" s="417"/>
      <c r="G87" s="417"/>
      <c r="H87" s="417"/>
      <c r="I87" s="417"/>
      <c r="J87" s="417"/>
    </row>
    <row r="88" spans="1:13">
      <c r="B88" s="418"/>
      <c r="C88" s="408"/>
      <c r="D88" s="408"/>
      <c r="E88" s="417"/>
      <c r="F88" s="417"/>
      <c r="G88" s="417"/>
      <c r="H88" s="417"/>
      <c r="I88" s="417"/>
      <c r="J88" s="417"/>
    </row>
    <row r="89" spans="1:13">
      <c r="B89" s="418"/>
      <c r="C89" s="408"/>
      <c r="D89" s="408"/>
      <c r="E89" s="417"/>
      <c r="F89" s="417"/>
      <c r="G89" s="417"/>
      <c r="H89" s="417"/>
      <c r="I89" s="417"/>
      <c r="J89" s="417"/>
    </row>
    <row r="90" spans="1:13" s="419" customFormat="1">
      <c r="A90" s="404"/>
      <c r="B90" s="418"/>
      <c r="C90" s="408"/>
      <c r="D90" s="408"/>
      <c r="E90" s="417"/>
      <c r="F90" s="417"/>
      <c r="G90" s="417"/>
      <c r="H90" s="417"/>
      <c r="I90" s="417"/>
      <c r="J90" s="417"/>
      <c r="K90" s="384"/>
      <c r="L90" s="833"/>
      <c r="M90" s="403"/>
    </row>
    <row r="91" spans="1:13" s="419" customFormat="1">
      <c r="A91" s="404"/>
      <c r="B91" s="418"/>
      <c r="C91" s="393"/>
      <c r="D91" s="393"/>
      <c r="E91" s="405"/>
      <c r="F91" s="405"/>
      <c r="G91" s="405"/>
      <c r="H91" s="405"/>
      <c r="I91" s="405"/>
      <c r="J91" s="405"/>
      <c r="K91" s="384"/>
      <c r="L91" s="833"/>
      <c r="M91" s="403"/>
    </row>
    <row r="92" spans="1:13" s="419" customFormat="1">
      <c r="A92" s="404"/>
      <c r="B92" s="402"/>
      <c r="C92" s="393"/>
      <c r="D92" s="393"/>
      <c r="E92" s="405"/>
      <c r="F92" s="405"/>
      <c r="G92" s="405"/>
      <c r="H92" s="405"/>
      <c r="I92" s="405"/>
      <c r="J92" s="405"/>
      <c r="K92" s="384"/>
      <c r="L92" s="833"/>
      <c r="M92" s="403"/>
    </row>
    <row r="93" spans="1:13" s="419" customFormat="1">
      <c r="A93" s="404"/>
      <c r="B93" s="402"/>
      <c r="C93" s="393"/>
      <c r="D93" s="393"/>
      <c r="E93" s="405"/>
      <c r="F93" s="405"/>
      <c r="G93" s="405"/>
      <c r="H93" s="405"/>
      <c r="I93" s="405"/>
      <c r="J93" s="405"/>
      <c r="K93" s="384"/>
      <c r="L93" s="833"/>
      <c r="M93" s="403"/>
    </row>
    <row r="94" spans="1:13" s="419" customFormat="1">
      <c r="A94" s="404"/>
      <c r="B94" s="402"/>
      <c r="C94" s="393"/>
      <c r="D94" s="393"/>
      <c r="E94" s="405"/>
      <c r="F94" s="405"/>
      <c r="G94" s="405"/>
      <c r="H94" s="405"/>
      <c r="I94" s="405"/>
      <c r="J94" s="405"/>
      <c r="K94" s="384"/>
      <c r="L94" s="833"/>
      <c r="M94" s="403"/>
    </row>
    <row r="95" spans="1:13" s="419" customFormat="1">
      <c r="A95" s="404"/>
      <c r="B95" s="402"/>
      <c r="C95" s="393"/>
      <c r="D95" s="393"/>
      <c r="E95" s="405"/>
      <c r="F95" s="405"/>
      <c r="G95" s="405"/>
      <c r="H95" s="405"/>
      <c r="I95" s="405"/>
      <c r="J95" s="405"/>
      <c r="K95" s="384"/>
      <c r="L95" s="833"/>
      <c r="M95" s="403"/>
    </row>
    <row r="96" spans="1:13" s="419" customFormat="1">
      <c r="A96" s="404"/>
      <c r="B96" s="402"/>
      <c r="C96" s="393"/>
      <c r="D96" s="393"/>
      <c r="E96" s="405"/>
      <c r="F96" s="405"/>
      <c r="G96" s="405"/>
      <c r="H96" s="405"/>
      <c r="I96" s="405"/>
      <c r="J96" s="405"/>
      <c r="K96" s="384"/>
      <c r="L96" s="833"/>
      <c r="M96" s="403"/>
    </row>
    <row r="97" spans="1:13" s="419" customFormat="1">
      <c r="A97" s="404"/>
      <c r="B97" s="402"/>
      <c r="C97" s="393"/>
      <c r="D97" s="393"/>
      <c r="E97" s="405"/>
      <c r="F97" s="405"/>
      <c r="G97" s="405"/>
      <c r="H97" s="405"/>
      <c r="I97" s="405"/>
      <c r="J97" s="405"/>
      <c r="K97" s="384"/>
      <c r="L97" s="833"/>
      <c r="M97" s="403"/>
    </row>
    <row r="98" spans="1:13" s="419" customFormat="1">
      <c r="A98" s="404"/>
      <c r="B98" s="402"/>
      <c r="C98" s="393"/>
      <c r="D98" s="393"/>
      <c r="E98" s="405"/>
      <c r="F98" s="405"/>
      <c r="G98" s="405"/>
      <c r="H98" s="405"/>
      <c r="I98" s="405"/>
      <c r="J98" s="405"/>
      <c r="K98" s="384"/>
      <c r="L98" s="833"/>
      <c r="M98" s="403"/>
    </row>
    <row r="99" spans="1:13" s="419" customFormat="1">
      <c r="A99" s="404"/>
      <c r="B99" s="402"/>
      <c r="C99" s="393"/>
      <c r="D99" s="393"/>
      <c r="E99" s="405"/>
      <c r="F99" s="405"/>
      <c r="G99" s="405"/>
      <c r="H99" s="405"/>
      <c r="I99" s="405"/>
      <c r="J99" s="405"/>
      <c r="K99" s="384"/>
      <c r="L99" s="833"/>
      <c r="M99" s="403"/>
    </row>
    <row r="100" spans="1:13" s="419" customFormat="1">
      <c r="A100" s="404"/>
      <c r="B100" s="402"/>
      <c r="C100" s="393"/>
      <c r="D100" s="393"/>
      <c r="E100" s="405"/>
      <c r="F100" s="405"/>
      <c r="G100" s="405"/>
      <c r="H100" s="405"/>
      <c r="I100" s="405"/>
      <c r="J100" s="405"/>
      <c r="K100" s="384"/>
      <c r="L100" s="833"/>
      <c r="M100" s="403"/>
    </row>
    <row r="101" spans="1:13" s="419" customFormat="1">
      <c r="A101" s="404"/>
      <c r="B101" s="402"/>
      <c r="C101" s="393"/>
      <c r="D101" s="393"/>
      <c r="E101" s="405"/>
      <c r="F101" s="405"/>
      <c r="G101" s="405"/>
      <c r="H101" s="405"/>
      <c r="I101" s="405"/>
      <c r="J101" s="405"/>
      <c r="K101" s="384"/>
      <c r="L101" s="833"/>
      <c r="M101" s="403"/>
    </row>
    <row r="102" spans="1:13" s="419" customFormat="1">
      <c r="A102" s="404"/>
      <c r="B102" s="402"/>
      <c r="C102" s="393"/>
      <c r="D102" s="393"/>
      <c r="E102" s="405"/>
      <c r="F102" s="405"/>
      <c r="G102" s="405"/>
      <c r="H102" s="405"/>
      <c r="I102" s="405"/>
      <c r="J102" s="405"/>
      <c r="K102" s="384"/>
      <c r="L102" s="833"/>
      <c r="M102" s="403"/>
    </row>
    <row r="103" spans="1:13" s="419" customFormat="1">
      <c r="A103" s="404"/>
      <c r="B103" s="402"/>
      <c r="C103" s="393"/>
      <c r="D103" s="393"/>
      <c r="E103" s="405"/>
      <c r="F103" s="405"/>
      <c r="G103" s="405"/>
      <c r="H103" s="405"/>
      <c r="I103" s="405"/>
      <c r="J103" s="405"/>
      <c r="K103" s="384"/>
      <c r="L103" s="833"/>
      <c r="M103" s="403"/>
    </row>
    <row r="104" spans="1:13" s="419" customFormat="1">
      <c r="A104" s="404"/>
      <c r="B104" s="402"/>
      <c r="C104" s="393"/>
      <c r="D104" s="393"/>
      <c r="E104" s="405"/>
      <c r="F104" s="405"/>
      <c r="G104" s="405"/>
      <c r="H104" s="405"/>
      <c r="I104" s="405"/>
      <c r="J104" s="405"/>
      <c r="K104" s="384"/>
      <c r="L104" s="833"/>
      <c r="M104" s="403"/>
    </row>
    <row r="105" spans="1:13" s="419" customFormat="1">
      <c r="A105" s="404"/>
      <c r="B105" s="402"/>
      <c r="C105" s="393"/>
      <c r="D105" s="393"/>
      <c r="E105" s="405"/>
      <c r="F105" s="405"/>
      <c r="G105" s="405"/>
      <c r="H105" s="405"/>
      <c r="I105" s="405"/>
      <c r="J105" s="405"/>
      <c r="K105" s="384"/>
      <c r="L105" s="833"/>
      <c r="M105" s="403"/>
    </row>
    <row r="106" spans="1:13" s="420" customFormat="1">
      <c r="A106" s="404"/>
      <c r="B106" s="402"/>
      <c r="C106" s="393"/>
      <c r="D106" s="393"/>
      <c r="E106" s="405"/>
      <c r="F106" s="405"/>
      <c r="G106" s="405"/>
      <c r="H106" s="405"/>
      <c r="I106" s="405"/>
      <c r="J106" s="405"/>
      <c r="K106" s="384"/>
      <c r="L106" s="833"/>
      <c r="M106" s="403"/>
    </row>
    <row r="107" spans="1:13" s="420" customFormat="1">
      <c r="A107" s="404"/>
      <c r="B107" s="402"/>
      <c r="C107" s="393"/>
      <c r="D107" s="393"/>
      <c r="E107" s="405"/>
      <c r="F107" s="405"/>
      <c r="G107" s="405"/>
      <c r="H107" s="405"/>
      <c r="I107" s="405"/>
      <c r="J107" s="405"/>
      <c r="K107" s="384"/>
      <c r="L107" s="833"/>
      <c r="M107" s="403"/>
    </row>
    <row r="108" spans="1:13" s="420" customFormat="1">
      <c r="A108" s="404"/>
      <c r="B108" s="402"/>
      <c r="C108" s="393"/>
      <c r="D108" s="393"/>
      <c r="E108" s="405"/>
      <c r="F108" s="405"/>
      <c r="G108" s="405"/>
      <c r="H108" s="405"/>
      <c r="I108" s="405"/>
      <c r="J108" s="405"/>
      <c r="K108" s="384"/>
      <c r="L108" s="833"/>
      <c r="M108" s="403"/>
    </row>
    <row r="109" spans="1:13" s="420" customFormat="1">
      <c r="A109" s="404"/>
      <c r="B109" s="402"/>
      <c r="C109" s="393"/>
      <c r="D109" s="393"/>
      <c r="E109" s="405"/>
      <c r="F109" s="405"/>
      <c r="G109" s="405"/>
      <c r="H109" s="405"/>
      <c r="I109" s="405"/>
      <c r="J109" s="405"/>
      <c r="K109" s="384"/>
      <c r="L109" s="833"/>
      <c r="M109" s="403"/>
    </row>
    <row r="110" spans="1:13" s="420" customFormat="1">
      <c r="A110" s="404"/>
      <c r="B110" s="402"/>
      <c r="C110" s="393"/>
      <c r="D110" s="393"/>
      <c r="E110" s="405"/>
      <c r="F110" s="405"/>
      <c r="G110" s="405"/>
      <c r="H110" s="405"/>
      <c r="I110" s="405"/>
      <c r="J110" s="405"/>
      <c r="K110" s="384"/>
      <c r="L110" s="833"/>
      <c r="M110" s="403"/>
    </row>
    <row r="111" spans="1:13" s="420" customFormat="1">
      <c r="A111" s="404"/>
      <c r="B111" s="402"/>
      <c r="C111" s="393"/>
      <c r="D111" s="393"/>
      <c r="E111" s="405"/>
      <c r="F111" s="405"/>
      <c r="G111" s="405"/>
      <c r="H111" s="405"/>
      <c r="I111" s="405"/>
      <c r="J111" s="405"/>
      <c r="K111" s="384"/>
      <c r="L111" s="833"/>
      <c r="M111" s="403"/>
    </row>
    <row r="112" spans="1:13" s="420" customFormat="1">
      <c r="A112" s="404"/>
      <c r="B112" s="402"/>
      <c r="C112" s="393"/>
      <c r="D112" s="393"/>
      <c r="E112" s="405"/>
      <c r="F112" s="405"/>
      <c r="G112" s="405"/>
      <c r="H112" s="405"/>
      <c r="I112" s="405"/>
      <c r="J112" s="405"/>
      <c r="K112" s="384"/>
      <c r="L112" s="833"/>
      <c r="M112" s="403"/>
    </row>
    <row r="113" spans="1:13" s="420" customFormat="1">
      <c r="A113" s="404"/>
      <c r="B113" s="402"/>
      <c r="C113" s="393"/>
      <c r="D113" s="393"/>
      <c r="E113" s="405"/>
      <c r="F113" s="405"/>
      <c r="G113" s="405"/>
      <c r="H113" s="405"/>
      <c r="I113" s="405"/>
      <c r="J113" s="405"/>
      <c r="K113" s="384"/>
      <c r="L113" s="833"/>
      <c r="M113" s="403"/>
    </row>
    <row r="114" spans="1:13" s="420" customFormat="1">
      <c r="A114" s="404"/>
      <c r="B114" s="402"/>
      <c r="C114" s="393"/>
      <c r="D114" s="393"/>
      <c r="E114" s="405"/>
      <c r="F114" s="405"/>
      <c r="G114" s="405"/>
      <c r="H114" s="405"/>
      <c r="I114" s="405"/>
      <c r="J114" s="405"/>
      <c r="K114" s="384"/>
      <c r="L114" s="833"/>
      <c r="M114" s="403"/>
    </row>
    <row r="115" spans="1:13" s="420" customFormat="1">
      <c r="A115" s="404"/>
      <c r="B115" s="402"/>
      <c r="C115" s="393"/>
      <c r="D115" s="393"/>
      <c r="E115" s="405"/>
      <c r="F115" s="405"/>
      <c r="G115" s="405"/>
      <c r="H115" s="405"/>
      <c r="I115" s="405"/>
      <c r="J115" s="405"/>
      <c r="K115" s="384"/>
      <c r="L115" s="833"/>
      <c r="M115" s="403"/>
    </row>
    <row r="116" spans="1:13" s="420" customFormat="1">
      <c r="A116" s="404"/>
      <c r="B116" s="402"/>
      <c r="C116" s="393"/>
      <c r="D116" s="393"/>
      <c r="E116" s="405"/>
      <c r="F116" s="405"/>
      <c r="G116" s="405"/>
      <c r="H116" s="405"/>
      <c r="I116" s="405"/>
      <c r="J116" s="405"/>
      <c r="K116" s="384"/>
      <c r="L116" s="833"/>
      <c r="M116" s="403"/>
    </row>
    <row r="117" spans="1:13" s="420" customFormat="1">
      <c r="A117" s="404"/>
      <c r="B117" s="402"/>
      <c r="C117" s="393"/>
      <c r="D117" s="393"/>
      <c r="E117" s="405"/>
      <c r="F117" s="405"/>
      <c r="G117" s="405"/>
      <c r="H117" s="405"/>
      <c r="I117" s="405"/>
      <c r="J117" s="405"/>
      <c r="K117" s="384"/>
      <c r="L117" s="833"/>
      <c r="M117" s="403"/>
    </row>
    <row r="118" spans="1:13" s="420" customFormat="1">
      <c r="A118" s="404"/>
      <c r="B118" s="402"/>
      <c r="C118" s="393"/>
      <c r="D118" s="393"/>
      <c r="E118" s="405"/>
      <c r="F118" s="405"/>
      <c r="G118" s="405"/>
      <c r="H118" s="405"/>
      <c r="I118" s="405"/>
      <c r="J118" s="405"/>
      <c r="K118" s="384"/>
      <c r="L118" s="833"/>
      <c r="M118" s="403"/>
    </row>
    <row r="119" spans="1:13" s="420" customFormat="1">
      <c r="A119" s="404"/>
      <c r="B119" s="402"/>
      <c r="C119" s="393"/>
      <c r="D119" s="393"/>
      <c r="E119" s="405"/>
      <c r="F119" s="405"/>
      <c r="G119" s="405"/>
      <c r="H119" s="405"/>
      <c r="I119" s="405"/>
      <c r="J119" s="405"/>
      <c r="K119" s="384"/>
      <c r="L119" s="833"/>
      <c r="M119" s="403"/>
    </row>
    <row r="120" spans="1:13" s="420" customFormat="1">
      <c r="A120" s="404"/>
      <c r="B120" s="402"/>
      <c r="C120" s="393"/>
      <c r="D120" s="393"/>
      <c r="E120" s="405"/>
      <c r="F120" s="405"/>
      <c r="G120" s="405"/>
      <c r="H120" s="405"/>
      <c r="I120" s="405"/>
      <c r="J120" s="405"/>
      <c r="K120" s="384"/>
      <c r="L120" s="833"/>
      <c r="M120" s="403"/>
    </row>
    <row r="121" spans="1:13" s="420" customFormat="1">
      <c r="A121" s="404"/>
      <c r="B121" s="402"/>
      <c r="C121" s="393"/>
      <c r="D121" s="393"/>
      <c r="E121" s="405"/>
      <c r="F121" s="405"/>
      <c r="G121" s="405"/>
      <c r="H121" s="405"/>
      <c r="I121" s="405"/>
      <c r="J121" s="405"/>
      <c r="K121" s="384"/>
      <c r="L121" s="833"/>
      <c r="M121" s="403"/>
    </row>
    <row r="122" spans="1:13">
      <c r="C122" s="393"/>
      <c r="D122" s="393"/>
      <c r="E122" s="405"/>
      <c r="F122" s="405"/>
      <c r="G122" s="405"/>
      <c r="H122" s="405"/>
      <c r="I122" s="405"/>
      <c r="J122" s="405"/>
    </row>
    <row r="123" spans="1:13">
      <c r="C123" s="393"/>
      <c r="D123" s="393"/>
      <c r="E123" s="405"/>
      <c r="F123" s="405"/>
      <c r="G123" s="405"/>
      <c r="H123" s="405"/>
      <c r="I123" s="405"/>
      <c r="J123" s="405"/>
    </row>
    <row r="124" spans="1:13">
      <c r="C124" s="393"/>
      <c r="D124" s="393"/>
      <c r="E124" s="405"/>
      <c r="F124" s="405"/>
      <c r="G124" s="405"/>
      <c r="H124" s="405"/>
      <c r="I124" s="405"/>
      <c r="J124" s="405"/>
    </row>
    <row r="125" spans="1:13">
      <c r="C125" s="393"/>
      <c r="D125" s="393"/>
      <c r="E125" s="405"/>
      <c r="F125" s="405"/>
      <c r="G125" s="405"/>
      <c r="H125" s="405"/>
      <c r="I125" s="405"/>
      <c r="J125" s="405"/>
    </row>
    <row r="126" spans="1:13">
      <c r="C126" s="393"/>
      <c r="D126" s="393"/>
      <c r="E126" s="405"/>
      <c r="F126" s="405"/>
      <c r="G126" s="405"/>
      <c r="H126" s="405"/>
      <c r="I126" s="405"/>
      <c r="J126" s="405"/>
    </row>
    <row r="127" spans="1:13">
      <c r="C127" s="393"/>
      <c r="D127" s="393"/>
      <c r="E127" s="405"/>
      <c r="F127" s="405"/>
      <c r="G127" s="405"/>
      <c r="H127" s="405"/>
      <c r="I127" s="405"/>
      <c r="J127" s="405"/>
    </row>
    <row r="128" spans="1:13">
      <c r="C128" s="393"/>
      <c r="D128" s="393"/>
      <c r="E128" s="405"/>
      <c r="F128" s="405"/>
      <c r="G128" s="405"/>
      <c r="H128" s="405"/>
      <c r="I128" s="405"/>
      <c r="J128" s="405"/>
    </row>
    <row r="129" spans="3:10">
      <c r="C129" s="393"/>
      <c r="D129" s="393"/>
      <c r="E129" s="405"/>
      <c r="F129" s="405"/>
      <c r="G129" s="405"/>
      <c r="H129" s="405"/>
      <c r="I129" s="405"/>
      <c r="J129" s="405"/>
    </row>
    <row r="130" spans="3:10">
      <c r="C130" s="393"/>
      <c r="D130" s="393"/>
      <c r="E130" s="405"/>
      <c r="F130" s="405"/>
      <c r="G130" s="405"/>
      <c r="H130" s="405"/>
      <c r="I130" s="405"/>
      <c r="J130" s="405"/>
    </row>
    <row r="131" spans="3:10">
      <c r="C131" s="393"/>
      <c r="D131" s="393"/>
      <c r="E131" s="405"/>
      <c r="F131" s="405"/>
      <c r="G131" s="405"/>
      <c r="H131" s="405"/>
      <c r="I131" s="405"/>
      <c r="J131" s="405"/>
    </row>
    <row r="132" spans="3:10">
      <c r="C132" s="393"/>
      <c r="D132" s="393"/>
      <c r="E132" s="405"/>
      <c r="F132" s="405"/>
      <c r="G132" s="405"/>
      <c r="H132" s="405"/>
      <c r="I132" s="405"/>
      <c r="J132" s="405"/>
    </row>
    <row r="133" spans="3:10">
      <c r="C133" s="393"/>
      <c r="D133" s="393"/>
      <c r="E133" s="405"/>
      <c r="F133" s="405"/>
      <c r="G133" s="405"/>
      <c r="H133" s="405"/>
      <c r="I133" s="405"/>
      <c r="J133" s="405"/>
    </row>
    <row r="134" spans="3:10">
      <c r="C134" s="393"/>
      <c r="D134" s="393"/>
      <c r="E134" s="405"/>
      <c r="F134" s="405"/>
      <c r="G134" s="405"/>
      <c r="H134" s="405"/>
      <c r="I134" s="405"/>
      <c r="J134" s="405"/>
    </row>
    <row r="135" spans="3:10">
      <c r="C135" s="393"/>
      <c r="D135" s="393"/>
      <c r="E135" s="405"/>
      <c r="F135" s="405"/>
      <c r="G135" s="405"/>
      <c r="H135" s="405"/>
      <c r="I135" s="405"/>
      <c r="J135" s="405"/>
    </row>
    <row r="136" spans="3:10">
      <c r="C136" s="393"/>
      <c r="D136" s="393"/>
      <c r="E136" s="405"/>
      <c r="F136" s="405"/>
      <c r="G136" s="405"/>
      <c r="H136" s="405"/>
      <c r="I136" s="405"/>
      <c r="J136" s="405"/>
    </row>
    <row r="137" spans="3:10">
      <c r="C137" s="393"/>
      <c r="D137" s="393"/>
      <c r="E137" s="405"/>
      <c r="F137" s="405"/>
      <c r="G137" s="405"/>
      <c r="H137" s="405"/>
      <c r="I137" s="405"/>
      <c r="J137" s="405"/>
    </row>
    <row r="138" spans="3:10">
      <c r="C138" s="393"/>
      <c r="D138" s="393"/>
      <c r="E138" s="405"/>
      <c r="F138" s="405"/>
      <c r="G138" s="405"/>
      <c r="H138" s="405"/>
      <c r="I138" s="405"/>
      <c r="J138" s="405"/>
    </row>
    <row r="139" spans="3:10">
      <c r="C139" s="393"/>
      <c r="D139" s="393"/>
      <c r="E139" s="405"/>
      <c r="F139" s="405"/>
      <c r="G139" s="405"/>
      <c r="H139" s="405"/>
      <c r="I139" s="405"/>
      <c r="J139" s="405"/>
    </row>
    <row r="140" spans="3:10">
      <c r="C140" s="393"/>
      <c r="D140" s="393"/>
      <c r="E140" s="405"/>
      <c r="F140" s="405"/>
      <c r="G140" s="405"/>
      <c r="H140" s="405"/>
      <c r="I140" s="405"/>
      <c r="J140" s="405"/>
    </row>
    <row r="141" spans="3:10">
      <c r="C141" s="393"/>
      <c r="D141" s="393"/>
      <c r="E141" s="405"/>
      <c r="F141" s="405"/>
      <c r="G141" s="405"/>
      <c r="H141" s="405"/>
      <c r="I141" s="405"/>
      <c r="J141" s="405"/>
    </row>
    <row r="142" spans="3:10">
      <c r="C142" s="393"/>
      <c r="D142" s="393"/>
      <c r="E142" s="405"/>
      <c r="F142" s="405"/>
      <c r="G142" s="405"/>
      <c r="H142" s="405"/>
      <c r="I142" s="405"/>
      <c r="J142" s="405"/>
    </row>
    <row r="143" spans="3:10">
      <c r="C143" s="393"/>
      <c r="D143" s="393"/>
      <c r="E143" s="405"/>
      <c r="F143" s="405"/>
      <c r="G143" s="405"/>
      <c r="H143" s="405"/>
      <c r="I143" s="405"/>
      <c r="J143" s="405"/>
    </row>
    <row r="144" spans="3:10">
      <c r="C144" s="393"/>
      <c r="D144" s="393"/>
      <c r="E144" s="405"/>
      <c r="F144" s="405"/>
      <c r="G144" s="405"/>
      <c r="H144" s="405"/>
      <c r="I144" s="405"/>
      <c r="J144" s="405"/>
    </row>
    <row r="145" spans="3:10">
      <c r="C145" s="393"/>
      <c r="D145" s="393"/>
      <c r="E145" s="405"/>
      <c r="F145" s="405"/>
      <c r="G145" s="405"/>
      <c r="H145" s="405"/>
      <c r="I145" s="405"/>
      <c r="J145" s="405"/>
    </row>
    <row r="146" spans="3:10">
      <c r="C146" s="393"/>
      <c r="D146" s="393"/>
      <c r="E146" s="405"/>
      <c r="F146" s="405"/>
      <c r="G146" s="405"/>
      <c r="H146" s="405"/>
      <c r="I146" s="405"/>
      <c r="J146" s="405"/>
    </row>
    <row r="147" spans="3:10">
      <c r="C147" s="393"/>
      <c r="D147" s="393"/>
      <c r="E147" s="405"/>
      <c r="F147" s="405"/>
      <c r="G147" s="405"/>
      <c r="H147" s="405"/>
      <c r="I147" s="405"/>
      <c r="J147" s="405"/>
    </row>
    <row r="148" spans="3:10">
      <c r="C148" s="393"/>
      <c r="D148" s="393"/>
      <c r="E148" s="405"/>
      <c r="F148" s="405"/>
      <c r="G148" s="405"/>
      <c r="H148" s="405"/>
      <c r="I148" s="405"/>
      <c r="J148" s="405"/>
    </row>
    <row r="149" spans="3:10">
      <c r="C149" s="393"/>
      <c r="D149" s="393"/>
      <c r="E149" s="405"/>
      <c r="F149" s="405"/>
      <c r="G149" s="405"/>
      <c r="H149" s="405"/>
      <c r="I149" s="405"/>
      <c r="J149" s="405"/>
    </row>
    <row r="150" spans="3:10">
      <c r="C150" s="393"/>
      <c r="D150" s="393"/>
      <c r="E150" s="405"/>
      <c r="F150" s="405"/>
      <c r="G150" s="405"/>
      <c r="H150" s="405"/>
      <c r="I150" s="405"/>
      <c r="J150" s="405"/>
    </row>
    <row r="151" spans="3:10">
      <c r="C151" s="393"/>
      <c r="D151" s="393"/>
      <c r="E151" s="405"/>
      <c r="F151" s="405"/>
      <c r="G151" s="405"/>
      <c r="H151" s="405"/>
      <c r="I151" s="405"/>
      <c r="J151" s="405"/>
    </row>
    <row r="152" spans="3:10">
      <c r="C152" s="393"/>
      <c r="D152" s="393"/>
      <c r="E152" s="405"/>
      <c r="F152" s="405"/>
      <c r="G152" s="405"/>
      <c r="H152" s="405"/>
      <c r="I152" s="405"/>
      <c r="J152" s="405"/>
    </row>
    <row r="153" spans="3:10">
      <c r="C153" s="393"/>
      <c r="D153" s="393"/>
      <c r="E153" s="405"/>
      <c r="F153" s="405"/>
      <c r="G153" s="405"/>
      <c r="H153" s="405"/>
      <c r="I153" s="405"/>
      <c r="J153" s="405"/>
    </row>
    <row r="154" spans="3:10">
      <c r="C154" s="393"/>
      <c r="D154" s="393"/>
      <c r="E154" s="405"/>
      <c r="F154" s="405"/>
      <c r="G154" s="405"/>
      <c r="H154" s="405"/>
      <c r="I154" s="405"/>
      <c r="J154" s="405"/>
    </row>
    <row r="155" spans="3:10">
      <c r="C155" s="393"/>
      <c r="D155" s="393"/>
      <c r="E155" s="405"/>
      <c r="F155" s="405"/>
      <c r="G155" s="405"/>
      <c r="H155" s="405"/>
      <c r="I155" s="405"/>
      <c r="J155" s="405"/>
    </row>
    <row r="156" spans="3:10">
      <c r="C156" s="393"/>
      <c r="D156" s="393"/>
      <c r="E156" s="405"/>
      <c r="F156" s="405"/>
      <c r="G156" s="405"/>
      <c r="H156" s="405"/>
      <c r="I156" s="405"/>
      <c r="J156" s="405"/>
    </row>
    <row r="157" spans="3:10">
      <c r="C157" s="393"/>
      <c r="D157" s="393"/>
      <c r="E157" s="405"/>
      <c r="F157" s="405"/>
      <c r="G157" s="405"/>
      <c r="H157" s="405"/>
      <c r="I157" s="405"/>
      <c r="J157" s="405"/>
    </row>
    <row r="158" spans="3:10">
      <c r="C158" s="393"/>
      <c r="D158" s="393"/>
      <c r="E158" s="405"/>
      <c r="F158" s="405"/>
      <c r="G158" s="405"/>
      <c r="H158" s="405"/>
      <c r="I158" s="405"/>
      <c r="J158" s="405"/>
    </row>
    <row r="159" spans="3:10">
      <c r="C159" s="393"/>
      <c r="D159" s="393"/>
      <c r="E159" s="405"/>
      <c r="F159" s="405"/>
      <c r="G159" s="405"/>
      <c r="H159" s="405"/>
      <c r="I159" s="405"/>
      <c r="J159" s="405"/>
    </row>
    <row r="160" spans="3:10">
      <c r="C160" s="393"/>
      <c r="D160" s="393"/>
      <c r="E160" s="405"/>
      <c r="F160" s="405"/>
      <c r="G160" s="405"/>
      <c r="H160" s="405"/>
      <c r="I160" s="405"/>
      <c r="J160" s="405"/>
    </row>
    <row r="161" spans="3:10">
      <c r="C161" s="393"/>
      <c r="D161" s="393"/>
      <c r="E161" s="405"/>
      <c r="F161" s="405"/>
      <c r="G161" s="405"/>
      <c r="H161" s="405"/>
      <c r="I161" s="405"/>
      <c r="J161" s="405"/>
    </row>
    <row r="162" spans="3:10">
      <c r="C162" s="393"/>
      <c r="D162" s="393"/>
      <c r="E162" s="405"/>
      <c r="F162" s="405"/>
      <c r="G162" s="405"/>
      <c r="H162" s="405"/>
      <c r="I162" s="405"/>
      <c r="J162" s="405"/>
    </row>
    <row r="163" spans="3:10">
      <c r="C163" s="393"/>
      <c r="D163" s="393"/>
      <c r="E163" s="405"/>
      <c r="F163" s="405"/>
      <c r="G163" s="405"/>
      <c r="H163" s="405"/>
      <c r="I163" s="405"/>
      <c r="J163" s="405"/>
    </row>
    <row r="164" spans="3:10">
      <c r="C164" s="393"/>
      <c r="D164" s="393"/>
      <c r="E164" s="405"/>
      <c r="F164" s="405"/>
      <c r="G164" s="405"/>
      <c r="H164" s="405"/>
      <c r="I164" s="405"/>
      <c r="J164" s="405"/>
    </row>
    <row r="165" spans="3:10">
      <c r="C165" s="393"/>
      <c r="D165" s="393"/>
      <c r="E165" s="405"/>
      <c r="F165" s="405"/>
      <c r="G165" s="405"/>
      <c r="H165" s="405"/>
      <c r="I165" s="405"/>
      <c r="J165" s="405"/>
    </row>
    <row r="166" spans="3:10">
      <c r="C166" s="393"/>
      <c r="D166" s="393"/>
      <c r="E166" s="405"/>
      <c r="F166" s="405"/>
      <c r="G166" s="405"/>
      <c r="H166" s="405"/>
      <c r="I166" s="405"/>
      <c r="J166" s="405"/>
    </row>
    <row r="167" spans="3:10">
      <c r="C167" s="393"/>
      <c r="D167" s="393"/>
      <c r="E167" s="405"/>
      <c r="F167" s="405"/>
      <c r="G167" s="405"/>
      <c r="H167" s="405"/>
      <c r="I167" s="405"/>
      <c r="J167" s="405"/>
    </row>
    <row r="168" spans="3:10">
      <c r="C168" s="393"/>
      <c r="D168" s="393"/>
      <c r="E168" s="405"/>
      <c r="F168" s="405"/>
      <c r="G168" s="405"/>
      <c r="H168" s="405"/>
      <c r="I168" s="405"/>
      <c r="J168" s="405"/>
    </row>
    <row r="169" spans="3:10">
      <c r="C169" s="393"/>
      <c r="D169" s="393"/>
      <c r="E169" s="405"/>
      <c r="F169" s="405"/>
      <c r="G169" s="405"/>
      <c r="H169" s="405"/>
      <c r="I169" s="405"/>
      <c r="J169" s="405"/>
    </row>
    <row r="170" spans="3:10">
      <c r="C170" s="393"/>
      <c r="D170" s="393"/>
      <c r="E170" s="405"/>
      <c r="F170" s="405"/>
      <c r="G170" s="405"/>
      <c r="H170" s="405"/>
      <c r="I170" s="405"/>
      <c r="J170" s="405"/>
    </row>
    <row r="171" spans="3:10">
      <c r="C171" s="393"/>
      <c r="D171" s="393"/>
      <c r="E171" s="405"/>
      <c r="F171" s="405"/>
      <c r="G171" s="405"/>
      <c r="H171" s="405"/>
      <c r="I171" s="405"/>
      <c r="J171" s="405"/>
    </row>
    <row r="172" spans="3:10">
      <c r="C172" s="393"/>
      <c r="D172" s="393"/>
      <c r="E172" s="405"/>
      <c r="F172" s="405"/>
      <c r="G172" s="405"/>
      <c r="H172" s="405"/>
      <c r="I172" s="405"/>
      <c r="J172" s="405"/>
    </row>
    <row r="173" spans="3:10">
      <c r="C173" s="393"/>
      <c r="D173" s="393"/>
      <c r="E173" s="405"/>
      <c r="F173" s="405"/>
      <c r="G173" s="405"/>
      <c r="H173" s="405"/>
      <c r="I173" s="405"/>
      <c r="J173" s="405"/>
    </row>
    <row r="174" spans="3:10">
      <c r="C174" s="393"/>
      <c r="D174" s="393"/>
      <c r="E174" s="405"/>
      <c r="F174" s="405"/>
      <c r="G174" s="405"/>
      <c r="H174" s="405"/>
      <c r="I174" s="405"/>
      <c r="J174" s="405"/>
    </row>
    <row r="175" spans="3:10">
      <c r="C175" s="393"/>
      <c r="D175" s="393"/>
      <c r="E175" s="405"/>
      <c r="F175" s="405"/>
      <c r="G175" s="405"/>
      <c r="H175" s="405"/>
      <c r="I175" s="405"/>
      <c r="J175" s="405"/>
    </row>
    <row r="176" spans="3:10">
      <c r="C176" s="393"/>
      <c r="D176" s="393"/>
      <c r="E176" s="405"/>
      <c r="F176" s="405"/>
      <c r="G176" s="405"/>
      <c r="H176" s="405"/>
      <c r="I176" s="405"/>
      <c r="J176" s="405"/>
    </row>
    <row r="177" spans="3:10">
      <c r="C177" s="393"/>
      <c r="D177" s="393"/>
      <c r="E177" s="405"/>
      <c r="F177" s="405"/>
      <c r="G177" s="405"/>
      <c r="H177" s="405"/>
      <c r="I177" s="405"/>
      <c r="J177" s="405"/>
    </row>
    <row r="178" spans="3:10">
      <c r="C178" s="393"/>
      <c r="D178" s="393"/>
      <c r="E178" s="405"/>
      <c r="F178" s="405"/>
      <c r="G178" s="405"/>
      <c r="H178" s="405"/>
      <c r="I178" s="405"/>
      <c r="J178" s="405"/>
    </row>
    <row r="179" spans="3:10">
      <c r="C179" s="393"/>
      <c r="D179" s="393"/>
      <c r="E179" s="405"/>
      <c r="F179" s="405"/>
      <c r="G179" s="405"/>
      <c r="H179" s="405"/>
      <c r="I179" s="405"/>
      <c r="J179" s="405"/>
    </row>
    <row r="180" spans="3:10">
      <c r="C180" s="393"/>
      <c r="D180" s="393"/>
      <c r="E180" s="405"/>
      <c r="F180" s="405"/>
      <c r="G180" s="405"/>
      <c r="H180" s="405"/>
      <c r="I180" s="405"/>
      <c r="J180" s="405"/>
    </row>
    <row r="181" spans="3:10">
      <c r="C181" s="393"/>
      <c r="D181" s="393"/>
      <c r="E181" s="405"/>
      <c r="F181" s="405"/>
      <c r="G181" s="405"/>
      <c r="H181" s="405"/>
      <c r="I181" s="405"/>
      <c r="J181" s="405"/>
    </row>
    <row r="182" spans="3:10">
      <c r="C182" s="393"/>
      <c r="D182" s="393"/>
      <c r="E182" s="405"/>
      <c r="F182" s="405"/>
      <c r="G182" s="405"/>
      <c r="H182" s="405"/>
      <c r="I182" s="405"/>
      <c r="J182" s="405"/>
    </row>
    <row r="183" spans="3:10">
      <c r="C183" s="393"/>
      <c r="D183" s="393"/>
      <c r="E183" s="405"/>
      <c r="F183" s="405"/>
      <c r="G183" s="405"/>
      <c r="H183" s="405"/>
      <c r="I183" s="405"/>
      <c r="J183" s="405"/>
    </row>
    <row r="184" spans="3:10">
      <c r="C184" s="393"/>
      <c r="D184" s="393"/>
      <c r="E184" s="405"/>
      <c r="F184" s="405"/>
      <c r="G184" s="405"/>
      <c r="H184" s="405"/>
      <c r="I184" s="405"/>
      <c r="J184" s="405"/>
    </row>
    <row r="185" spans="3:10">
      <c r="C185" s="393"/>
      <c r="D185" s="393"/>
      <c r="E185" s="405"/>
      <c r="F185" s="405"/>
      <c r="G185" s="405"/>
      <c r="H185" s="405"/>
      <c r="I185" s="405"/>
      <c r="J185" s="405"/>
    </row>
    <row r="186" spans="3:10">
      <c r="C186" s="393"/>
      <c r="D186" s="393"/>
      <c r="E186" s="405"/>
      <c r="F186" s="405"/>
      <c r="G186" s="405"/>
      <c r="H186" s="405"/>
      <c r="I186" s="405"/>
      <c r="J186" s="405"/>
    </row>
    <row r="187" spans="3:10">
      <c r="C187" s="393"/>
      <c r="D187" s="393"/>
      <c r="E187" s="405"/>
      <c r="F187" s="405"/>
      <c r="G187" s="405"/>
      <c r="H187" s="405"/>
      <c r="I187" s="405"/>
      <c r="J187" s="405"/>
    </row>
    <row r="188" spans="3:10">
      <c r="C188" s="393"/>
      <c r="D188" s="393"/>
      <c r="E188" s="405"/>
      <c r="F188" s="405"/>
      <c r="G188" s="405"/>
      <c r="H188" s="405"/>
      <c r="I188" s="405"/>
      <c r="J188" s="405"/>
    </row>
    <row r="189" spans="3:10">
      <c r="C189" s="393"/>
      <c r="D189" s="393"/>
      <c r="E189" s="405"/>
      <c r="F189" s="405"/>
      <c r="G189" s="405"/>
      <c r="H189" s="405"/>
      <c r="I189" s="405"/>
      <c r="J189" s="405"/>
    </row>
    <row r="190" spans="3:10">
      <c r="C190" s="393"/>
      <c r="D190" s="393"/>
      <c r="E190" s="405"/>
      <c r="F190" s="405"/>
      <c r="G190" s="405"/>
      <c r="H190" s="405"/>
      <c r="I190" s="405"/>
      <c r="J190" s="405"/>
    </row>
    <row r="191" spans="3:10">
      <c r="C191" s="393"/>
      <c r="D191" s="393"/>
      <c r="E191" s="405"/>
      <c r="F191" s="405"/>
      <c r="G191" s="405"/>
      <c r="H191" s="405"/>
      <c r="I191" s="405"/>
      <c r="J191" s="405"/>
    </row>
    <row r="192" spans="3:10">
      <c r="C192" s="393"/>
      <c r="D192" s="393"/>
      <c r="E192" s="405"/>
      <c r="F192" s="405"/>
      <c r="G192" s="405"/>
      <c r="H192" s="405"/>
      <c r="I192" s="405"/>
      <c r="J192" s="405"/>
    </row>
    <row r="193" spans="3:10">
      <c r="C193" s="393"/>
      <c r="D193" s="393"/>
      <c r="E193" s="405"/>
      <c r="F193" s="405"/>
      <c r="G193" s="405"/>
      <c r="H193" s="405"/>
      <c r="I193" s="405"/>
      <c r="J193" s="405"/>
    </row>
    <row r="194" spans="3:10">
      <c r="C194" s="393"/>
      <c r="D194" s="393"/>
      <c r="E194" s="405"/>
      <c r="F194" s="405"/>
      <c r="G194" s="405"/>
      <c r="H194" s="405"/>
      <c r="I194" s="405"/>
      <c r="J194" s="405"/>
    </row>
    <row r="195" spans="3:10">
      <c r="C195" s="393"/>
      <c r="D195" s="393"/>
      <c r="E195" s="405"/>
      <c r="F195" s="405"/>
      <c r="G195" s="405"/>
      <c r="H195" s="405"/>
      <c r="I195" s="405"/>
      <c r="J195" s="405"/>
    </row>
    <row r="196" spans="3:10">
      <c r="C196" s="393"/>
      <c r="D196" s="393"/>
      <c r="E196" s="405"/>
      <c r="F196" s="405"/>
      <c r="G196" s="405"/>
      <c r="H196" s="405"/>
      <c r="I196" s="405"/>
      <c r="J196" s="405"/>
    </row>
    <row r="197" spans="3:10">
      <c r="C197" s="393"/>
      <c r="D197" s="393"/>
      <c r="E197" s="405"/>
      <c r="F197" s="405"/>
      <c r="G197" s="405"/>
      <c r="H197" s="405"/>
      <c r="I197" s="405"/>
      <c r="J197" s="405"/>
    </row>
    <row r="198" spans="3:10">
      <c r="C198" s="393"/>
      <c r="D198" s="393"/>
      <c r="E198" s="405"/>
      <c r="F198" s="405"/>
      <c r="G198" s="405"/>
      <c r="H198" s="405"/>
      <c r="I198" s="405"/>
      <c r="J198" s="405"/>
    </row>
    <row r="199" spans="3:10">
      <c r="C199" s="393"/>
      <c r="D199" s="393"/>
      <c r="E199" s="405"/>
      <c r="F199" s="405"/>
      <c r="G199" s="405"/>
      <c r="H199" s="405"/>
      <c r="I199" s="405"/>
      <c r="J199" s="405"/>
    </row>
    <row r="200" spans="3:10">
      <c r="C200" s="393"/>
      <c r="D200" s="393"/>
      <c r="E200" s="405"/>
      <c r="F200" s="405"/>
      <c r="G200" s="405"/>
      <c r="H200" s="405"/>
      <c r="I200" s="405"/>
      <c r="J200" s="405"/>
    </row>
    <row r="201" spans="3:10">
      <c r="C201" s="393"/>
      <c r="D201" s="393"/>
      <c r="E201" s="405"/>
      <c r="F201" s="405"/>
      <c r="G201" s="405"/>
      <c r="H201" s="405"/>
      <c r="I201" s="405"/>
      <c r="J201" s="405"/>
    </row>
    <row r="202" spans="3:10">
      <c r="C202" s="393"/>
      <c r="D202" s="393"/>
      <c r="E202" s="405"/>
      <c r="F202" s="405"/>
      <c r="G202" s="405"/>
      <c r="H202" s="405"/>
      <c r="I202" s="405"/>
      <c r="J202" s="405"/>
    </row>
    <row r="203" spans="3:10">
      <c r="C203" s="393"/>
      <c r="D203" s="393"/>
      <c r="E203" s="405"/>
      <c r="F203" s="405"/>
      <c r="G203" s="405"/>
      <c r="H203" s="405"/>
      <c r="I203" s="405"/>
      <c r="J203" s="405"/>
    </row>
    <row r="204" spans="3:10">
      <c r="C204" s="393"/>
      <c r="D204" s="393"/>
      <c r="E204" s="405"/>
      <c r="F204" s="405"/>
      <c r="G204" s="405"/>
      <c r="H204" s="405"/>
      <c r="I204" s="405"/>
      <c r="J204" s="405"/>
    </row>
    <row r="205" spans="3:10">
      <c r="C205" s="393"/>
      <c r="D205" s="393"/>
      <c r="E205" s="405"/>
      <c r="F205" s="405"/>
      <c r="G205" s="405"/>
      <c r="H205" s="405"/>
      <c r="I205" s="405"/>
      <c r="J205" s="405"/>
    </row>
    <row r="206" spans="3:10">
      <c r="C206" s="393"/>
      <c r="D206" s="393"/>
      <c r="E206" s="405"/>
      <c r="F206" s="405"/>
      <c r="G206" s="405"/>
      <c r="H206" s="405"/>
      <c r="I206" s="405"/>
      <c r="J206" s="405"/>
    </row>
    <row r="207" spans="3:10">
      <c r="C207" s="393"/>
      <c r="D207" s="393"/>
      <c r="E207" s="405"/>
      <c r="F207" s="405"/>
      <c r="G207" s="405"/>
      <c r="H207" s="405"/>
      <c r="I207" s="405"/>
      <c r="J207" s="405"/>
    </row>
    <row r="208" spans="3:10">
      <c r="C208" s="393"/>
      <c r="D208" s="393"/>
      <c r="E208" s="405"/>
      <c r="F208" s="405"/>
      <c r="G208" s="405"/>
      <c r="H208" s="405"/>
      <c r="I208" s="405"/>
      <c r="J208" s="405"/>
    </row>
    <row r="209" spans="3:10">
      <c r="C209" s="393"/>
      <c r="D209" s="393"/>
      <c r="E209" s="405"/>
      <c r="F209" s="405"/>
      <c r="G209" s="405"/>
      <c r="H209" s="405"/>
      <c r="I209" s="405"/>
      <c r="J209" s="405"/>
    </row>
    <row r="210" spans="3:10">
      <c r="C210" s="393"/>
      <c r="D210" s="393"/>
      <c r="E210" s="405"/>
      <c r="F210" s="405"/>
      <c r="G210" s="405"/>
      <c r="H210" s="405"/>
      <c r="I210" s="405"/>
      <c r="J210" s="405"/>
    </row>
    <row r="211" spans="3:10">
      <c r="C211" s="393"/>
      <c r="D211" s="393"/>
      <c r="E211" s="405"/>
      <c r="F211" s="405"/>
      <c r="G211" s="405"/>
      <c r="H211" s="405"/>
      <c r="I211" s="405"/>
      <c r="J211" s="405"/>
    </row>
    <row r="212" spans="3:10">
      <c r="C212" s="393"/>
      <c r="D212" s="393"/>
      <c r="E212" s="405"/>
      <c r="F212" s="405"/>
      <c r="G212" s="405"/>
      <c r="H212" s="405"/>
      <c r="I212" s="405"/>
      <c r="J212" s="405"/>
    </row>
    <row r="213" spans="3:10">
      <c r="C213" s="393"/>
      <c r="D213" s="393"/>
      <c r="E213" s="405"/>
      <c r="F213" s="405"/>
      <c r="G213" s="405"/>
      <c r="H213" s="405"/>
      <c r="I213" s="405"/>
      <c r="J213" s="405"/>
    </row>
    <row r="214" spans="3:10">
      <c r="C214" s="393"/>
      <c r="D214" s="393"/>
      <c r="E214" s="405"/>
      <c r="F214" s="405"/>
      <c r="G214" s="405"/>
      <c r="H214" s="405"/>
      <c r="I214" s="405"/>
      <c r="J214" s="405"/>
    </row>
    <row r="215" spans="3:10">
      <c r="C215" s="393"/>
      <c r="D215" s="393"/>
      <c r="E215" s="405"/>
      <c r="F215" s="405"/>
      <c r="G215" s="405"/>
      <c r="H215" s="405"/>
      <c r="I215" s="405"/>
      <c r="J215" s="405"/>
    </row>
    <row r="216" spans="3:10">
      <c r="C216" s="393"/>
      <c r="D216" s="393"/>
      <c r="E216" s="405"/>
      <c r="F216" s="405"/>
      <c r="G216" s="405"/>
      <c r="H216" s="405"/>
      <c r="I216" s="405"/>
      <c r="J216" s="405"/>
    </row>
    <row r="217" spans="3:10">
      <c r="C217" s="393"/>
      <c r="D217" s="393"/>
      <c r="E217" s="405"/>
      <c r="F217" s="405"/>
      <c r="G217" s="405"/>
      <c r="H217" s="405"/>
      <c r="I217" s="405"/>
      <c r="J217" s="405"/>
    </row>
    <row r="218" spans="3:10">
      <c r="C218" s="393"/>
      <c r="D218" s="393"/>
      <c r="E218" s="405"/>
      <c r="F218" s="405"/>
      <c r="G218" s="405"/>
      <c r="H218" s="405"/>
      <c r="I218" s="405"/>
      <c r="J218" s="405"/>
    </row>
    <row r="219" spans="3:10">
      <c r="C219" s="393"/>
      <c r="D219" s="393"/>
      <c r="E219" s="405"/>
      <c r="F219" s="405"/>
      <c r="G219" s="405"/>
      <c r="H219" s="405"/>
      <c r="I219" s="405"/>
      <c r="J219" s="405"/>
    </row>
    <row r="220" spans="3:10">
      <c r="C220" s="393"/>
      <c r="D220" s="393"/>
      <c r="E220" s="405"/>
      <c r="F220" s="405"/>
      <c r="G220" s="405"/>
      <c r="H220" s="405"/>
      <c r="I220" s="405"/>
      <c r="J220" s="405"/>
    </row>
    <row r="221" spans="3:10">
      <c r="C221" s="393"/>
      <c r="D221" s="393"/>
      <c r="E221" s="405"/>
      <c r="F221" s="405"/>
      <c r="G221" s="405"/>
      <c r="H221" s="405"/>
      <c r="I221" s="405"/>
      <c r="J221" s="405"/>
    </row>
    <row r="222" spans="3:10">
      <c r="C222" s="393"/>
      <c r="D222" s="393"/>
      <c r="E222" s="405"/>
      <c r="F222" s="405"/>
      <c r="G222" s="405"/>
      <c r="H222" s="405"/>
      <c r="I222" s="405"/>
      <c r="J222" s="405"/>
    </row>
    <row r="223" spans="3:10">
      <c r="C223" s="393"/>
      <c r="D223" s="393"/>
      <c r="E223" s="405"/>
      <c r="F223" s="405"/>
      <c r="G223" s="405"/>
      <c r="H223" s="405"/>
      <c r="I223" s="405"/>
      <c r="J223" s="405"/>
    </row>
    <row r="224" spans="3:10">
      <c r="C224" s="393"/>
      <c r="D224" s="393"/>
      <c r="E224" s="405"/>
      <c r="F224" s="405"/>
      <c r="G224" s="405"/>
      <c r="H224" s="405"/>
      <c r="I224" s="405"/>
      <c r="J224" s="405"/>
    </row>
    <row r="225" spans="3:10">
      <c r="C225" s="393"/>
      <c r="D225" s="393"/>
      <c r="E225" s="405"/>
      <c r="F225" s="405"/>
      <c r="G225" s="405"/>
      <c r="H225" s="405"/>
      <c r="I225" s="405"/>
      <c r="J225" s="405"/>
    </row>
    <row r="226" spans="3:10">
      <c r="C226" s="393"/>
      <c r="D226" s="393"/>
      <c r="E226" s="405"/>
      <c r="F226" s="405"/>
      <c r="G226" s="405"/>
      <c r="H226" s="405"/>
      <c r="I226" s="405"/>
      <c r="J226" s="405"/>
    </row>
    <row r="227" spans="3:10">
      <c r="C227" s="393"/>
      <c r="D227" s="393"/>
      <c r="E227" s="405"/>
      <c r="F227" s="405"/>
      <c r="G227" s="405"/>
      <c r="H227" s="405"/>
      <c r="I227" s="405"/>
      <c r="J227" s="405"/>
    </row>
    <row r="228" spans="3:10">
      <c r="C228" s="393"/>
      <c r="D228" s="393"/>
      <c r="E228" s="405"/>
      <c r="F228" s="405"/>
      <c r="G228" s="405"/>
      <c r="H228" s="405"/>
      <c r="I228" s="405"/>
      <c r="J228" s="405"/>
    </row>
    <row r="229" spans="3:10">
      <c r="C229" s="393"/>
      <c r="D229" s="393"/>
      <c r="E229" s="405"/>
      <c r="F229" s="405"/>
      <c r="G229" s="405"/>
      <c r="H229" s="405"/>
      <c r="I229" s="405"/>
      <c r="J229" s="405"/>
    </row>
    <row r="230" spans="3:10">
      <c r="C230" s="393"/>
      <c r="D230" s="393"/>
      <c r="E230" s="405"/>
      <c r="F230" s="405"/>
      <c r="G230" s="405"/>
      <c r="H230" s="405"/>
      <c r="I230" s="405"/>
      <c r="J230" s="405"/>
    </row>
    <row r="231" spans="3:10">
      <c r="C231" s="393"/>
      <c r="D231" s="393"/>
      <c r="E231" s="405"/>
      <c r="F231" s="405"/>
      <c r="G231" s="405"/>
      <c r="H231" s="405"/>
      <c r="I231" s="405"/>
      <c r="J231" s="405"/>
    </row>
    <row r="232" spans="3:10">
      <c r="C232" s="393"/>
      <c r="D232" s="393"/>
      <c r="E232" s="405"/>
      <c r="F232" s="405"/>
      <c r="G232" s="405"/>
      <c r="H232" s="405"/>
      <c r="I232" s="405"/>
      <c r="J232" s="405"/>
    </row>
    <row r="233" spans="3:10">
      <c r="C233" s="393"/>
      <c r="D233" s="393"/>
      <c r="E233" s="405"/>
      <c r="F233" s="405"/>
      <c r="G233" s="405"/>
      <c r="H233" s="405"/>
      <c r="I233" s="405"/>
      <c r="J233" s="405"/>
    </row>
    <row r="234" spans="3:10">
      <c r="C234" s="393"/>
      <c r="D234" s="393"/>
      <c r="E234" s="405"/>
      <c r="F234" s="405"/>
      <c r="G234" s="405"/>
      <c r="H234" s="405"/>
      <c r="I234" s="405"/>
      <c r="J234" s="405"/>
    </row>
    <row r="235" spans="3:10">
      <c r="C235" s="393"/>
      <c r="D235" s="393"/>
      <c r="E235" s="405"/>
      <c r="F235" s="405"/>
      <c r="G235" s="405"/>
      <c r="H235" s="405"/>
      <c r="I235" s="405"/>
      <c r="J235" s="405"/>
    </row>
    <row r="236" spans="3:10">
      <c r="C236" s="393"/>
      <c r="D236" s="393"/>
      <c r="E236" s="405"/>
      <c r="F236" s="405"/>
      <c r="G236" s="405"/>
      <c r="H236" s="405"/>
      <c r="I236" s="405"/>
      <c r="J236" s="405"/>
    </row>
    <row r="237" spans="3:10">
      <c r="C237" s="393"/>
      <c r="D237" s="393"/>
      <c r="E237" s="405"/>
      <c r="F237" s="405"/>
      <c r="G237" s="405"/>
      <c r="H237" s="405"/>
      <c r="I237" s="405"/>
      <c r="J237" s="405"/>
    </row>
    <row r="238" spans="3:10">
      <c r="C238" s="393"/>
      <c r="D238" s="393"/>
      <c r="E238" s="405"/>
      <c r="F238" s="405"/>
      <c r="G238" s="405"/>
      <c r="H238" s="405"/>
      <c r="I238" s="405"/>
      <c r="J238" s="405"/>
    </row>
    <row r="239" spans="3:10">
      <c r="C239" s="393"/>
      <c r="D239" s="393"/>
      <c r="E239" s="405"/>
      <c r="F239" s="405"/>
      <c r="G239" s="405"/>
      <c r="H239" s="405"/>
      <c r="I239" s="405"/>
      <c r="J239" s="405"/>
    </row>
    <row r="240" spans="3:10">
      <c r="C240" s="393"/>
      <c r="D240" s="393"/>
      <c r="E240" s="405"/>
      <c r="F240" s="405"/>
      <c r="G240" s="405"/>
      <c r="H240" s="405"/>
      <c r="I240" s="405"/>
      <c r="J240" s="405"/>
    </row>
    <row r="241" spans="3:10">
      <c r="C241" s="393"/>
      <c r="D241" s="393"/>
      <c r="E241" s="405"/>
      <c r="F241" s="405"/>
      <c r="G241" s="405"/>
      <c r="H241" s="405"/>
      <c r="I241" s="405"/>
      <c r="J241" s="405"/>
    </row>
    <row r="242" spans="3:10">
      <c r="C242" s="393"/>
      <c r="D242" s="393"/>
      <c r="E242" s="405"/>
      <c r="F242" s="405"/>
      <c r="G242" s="405"/>
      <c r="H242" s="405"/>
      <c r="I242" s="405"/>
      <c r="J242" s="405"/>
    </row>
    <row r="243" spans="3:10">
      <c r="C243" s="393"/>
      <c r="D243" s="393"/>
      <c r="E243" s="405"/>
      <c r="F243" s="405"/>
      <c r="G243" s="405"/>
      <c r="H243" s="405"/>
      <c r="I243" s="405"/>
      <c r="J243" s="405"/>
    </row>
    <row r="244" spans="3:10">
      <c r="C244" s="393"/>
      <c r="D244" s="393"/>
      <c r="E244" s="405"/>
      <c r="F244" s="405"/>
      <c r="G244" s="405"/>
      <c r="H244" s="405"/>
      <c r="I244" s="405"/>
      <c r="J244" s="405"/>
    </row>
    <row r="245" spans="3:10">
      <c r="C245" s="393"/>
      <c r="D245" s="393"/>
      <c r="E245" s="405"/>
      <c r="F245" s="405"/>
      <c r="G245" s="405"/>
      <c r="H245" s="405"/>
      <c r="I245" s="405"/>
      <c r="J245" s="405"/>
    </row>
    <row r="246" spans="3:10">
      <c r="C246" s="393"/>
      <c r="D246" s="393"/>
      <c r="E246" s="405"/>
      <c r="F246" s="405"/>
      <c r="G246" s="405"/>
      <c r="H246" s="405"/>
      <c r="I246" s="405"/>
      <c r="J246" s="405"/>
    </row>
    <row r="247" spans="3:10">
      <c r="C247" s="393"/>
      <c r="D247" s="393"/>
      <c r="E247" s="405"/>
      <c r="F247" s="405"/>
      <c r="G247" s="405"/>
      <c r="H247" s="405"/>
      <c r="I247" s="405"/>
      <c r="J247" s="405"/>
    </row>
    <row r="248" spans="3:10">
      <c r="C248" s="393"/>
      <c r="D248" s="393"/>
      <c r="E248" s="405"/>
      <c r="F248" s="405"/>
      <c r="G248" s="405"/>
      <c r="H248" s="405"/>
      <c r="I248" s="405"/>
      <c r="J248" s="405"/>
    </row>
    <row r="249" spans="3:10">
      <c r="C249" s="393"/>
      <c r="D249" s="393"/>
      <c r="E249" s="405"/>
      <c r="F249" s="405"/>
      <c r="G249" s="405"/>
      <c r="H249" s="405"/>
      <c r="I249" s="405"/>
      <c r="J249" s="405"/>
    </row>
    <row r="250" spans="3:10">
      <c r="C250" s="393"/>
      <c r="D250" s="393"/>
      <c r="E250" s="405"/>
      <c r="F250" s="405"/>
      <c r="G250" s="405"/>
      <c r="H250" s="405"/>
      <c r="I250" s="405"/>
      <c r="J250" s="405"/>
    </row>
    <row r="251" spans="3:10">
      <c r="C251" s="393"/>
      <c r="D251" s="393"/>
      <c r="E251" s="405"/>
      <c r="F251" s="405"/>
      <c r="G251" s="405"/>
      <c r="H251" s="405"/>
      <c r="I251" s="405"/>
      <c r="J251" s="405"/>
    </row>
    <row r="252" spans="3:10">
      <c r="C252" s="393"/>
      <c r="D252" s="393"/>
      <c r="E252" s="405"/>
      <c r="F252" s="405"/>
      <c r="G252" s="405"/>
      <c r="H252" s="405"/>
      <c r="I252" s="405"/>
      <c r="J252" s="405"/>
    </row>
    <row r="253" spans="3:10">
      <c r="C253" s="393"/>
      <c r="D253" s="393"/>
      <c r="E253" s="405"/>
      <c r="F253" s="405"/>
      <c r="G253" s="405"/>
      <c r="H253" s="405"/>
      <c r="I253" s="405"/>
      <c r="J253" s="405"/>
    </row>
    <row r="254" spans="3:10">
      <c r="C254" s="393"/>
      <c r="D254" s="393"/>
      <c r="E254" s="405"/>
      <c r="F254" s="405"/>
      <c r="G254" s="405"/>
      <c r="H254" s="405"/>
      <c r="I254" s="405"/>
      <c r="J254" s="405"/>
    </row>
    <row r="255" spans="3:10">
      <c r="C255" s="393"/>
      <c r="D255" s="393"/>
      <c r="E255" s="405"/>
      <c r="F255" s="405"/>
      <c r="G255" s="405"/>
      <c r="H255" s="405"/>
      <c r="I255" s="405"/>
      <c r="J255" s="405"/>
    </row>
    <row r="256" spans="3:10">
      <c r="C256" s="393"/>
      <c r="D256" s="393"/>
      <c r="E256" s="405"/>
      <c r="F256" s="405"/>
      <c r="G256" s="405"/>
      <c r="H256" s="405"/>
      <c r="I256" s="405"/>
      <c r="J256" s="405"/>
    </row>
    <row r="257" spans="3:10">
      <c r="C257" s="393"/>
      <c r="D257" s="393"/>
      <c r="E257" s="405"/>
      <c r="F257" s="405"/>
      <c r="G257" s="405"/>
      <c r="H257" s="405"/>
      <c r="I257" s="405"/>
      <c r="J257" s="405"/>
    </row>
    <row r="258" spans="3:10">
      <c r="C258" s="393"/>
      <c r="D258" s="393"/>
      <c r="E258" s="405"/>
      <c r="F258" s="405"/>
      <c r="G258" s="405"/>
      <c r="H258" s="405"/>
      <c r="I258" s="405"/>
      <c r="J258" s="405"/>
    </row>
    <row r="259" spans="3:10">
      <c r="C259" s="393"/>
      <c r="D259" s="393"/>
      <c r="E259" s="405"/>
      <c r="F259" s="405"/>
      <c r="G259" s="405"/>
      <c r="H259" s="405"/>
      <c r="I259" s="405"/>
      <c r="J259" s="405"/>
    </row>
    <row r="260" spans="3:10">
      <c r="C260" s="393"/>
      <c r="D260" s="393"/>
      <c r="E260" s="405"/>
      <c r="F260" s="405"/>
      <c r="G260" s="405"/>
      <c r="H260" s="405"/>
      <c r="I260" s="405"/>
      <c r="J260" s="405"/>
    </row>
    <row r="261" spans="3:10">
      <c r="C261" s="393"/>
      <c r="D261" s="393"/>
      <c r="E261" s="405"/>
      <c r="F261" s="405"/>
      <c r="G261" s="405"/>
      <c r="H261" s="405"/>
      <c r="I261" s="405"/>
      <c r="J261" s="405"/>
    </row>
    <row r="262" spans="3:10">
      <c r="C262" s="393"/>
      <c r="D262" s="393"/>
      <c r="E262" s="405"/>
      <c r="F262" s="405"/>
      <c r="G262" s="405"/>
      <c r="H262" s="405"/>
      <c r="I262" s="405"/>
      <c r="J262" s="405"/>
    </row>
    <row r="263" spans="3:10">
      <c r="C263" s="393"/>
      <c r="D263" s="393"/>
      <c r="E263" s="405"/>
      <c r="F263" s="405"/>
      <c r="G263" s="405"/>
      <c r="H263" s="405"/>
      <c r="I263" s="405"/>
      <c r="J263" s="405"/>
    </row>
    <row r="264" spans="3:10">
      <c r="C264" s="393"/>
      <c r="D264" s="393"/>
      <c r="E264" s="405"/>
      <c r="F264" s="405"/>
      <c r="G264" s="405"/>
      <c r="H264" s="405"/>
      <c r="I264" s="405"/>
      <c r="J264" s="405"/>
    </row>
    <row r="265" spans="3:10">
      <c r="C265" s="393"/>
      <c r="D265" s="393"/>
      <c r="E265" s="405"/>
      <c r="F265" s="405"/>
      <c r="G265" s="405"/>
      <c r="H265" s="405"/>
      <c r="I265" s="405"/>
      <c r="J265" s="405"/>
    </row>
    <row r="266" spans="3:10">
      <c r="C266" s="393"/>
      <c r="D266" s="393"/>
      <c r="E266" s="405"/>
      <c r="F266" s="405"/>
      <c r="G266" s="405"/>
      <c r="H266" s="405"/>
      <c r="I266" s="405"/>
      <c r="J266" s="405"/>
    </row>
    <row r="267" spans="3:10">
      <c r="C267" s="393"/>
      <c r="D267" s="393"/>
      <c r="E267" s="405"/>
      <c r="F267" s="405"/>
      <c r="G267" s="405"/>
      <c r="H267" s="405"/>
      <c r="I267" s="405"/>
      <c r="J267" s="405"/>
    </row>
    <row r="268" spans="3:10">
      <c r="C268" s="393"/>
      <c r="D268" s="393"/>
      <c r="E268" s="405"/>
      <c r="F268" s="405"/>
      <c r="G268" s="405"/>
      <c r="H268" s="405"/>
      <c r="I268" s="405"/>
      <c r="J268" s="405"/>
    </row>
    <row r="269" spans="3:10">
      <c r="C269" s="393"/>
      <c r="D269" s="393"/>
      <c r="E269" s="405"/>
      <c r="F269" s="405"/>
      <c r="G269" s="405"/>
      <c r="H269" s="405"/>
      <c r="I269" s="405"/>
      <c r="J269" s="405"/>
    </row>
    <row r="270" spans="3:10">
      <c r="C270" s="393"/>
      <c r="D270" s="393"/>
      <c r="E270" s="405"/>
      <c r="F270" s="405"/>
      <c r="G270" s="405"/>
      <c r="H270" s="405"/>
      <c r="I270" s="405"/>
      <c r="J270" s="405"/>
    </row>
    <row r="271" spans="3:10">
      <c r="C271" s="393"/>
      <c r="D271" s="393"/>
      <c r="E271" s="405"/>
      <c r="F271" s="405"/>
      <c r="G271" s="405"/>
      <c r="H271" s="405"/>
      <c r="I271" s="405"/>
      <c r="J271" s="405"/>
    </row>
    <row r="272" spans="3:10">
      <c r="C272" s="393"/>
      <c r="D272" s="393"/>
      <c r="E272" s="405"/>
      <c r="F272" s="405"/>
      <c r="G272" s="405"/>
      <c r="H272" s="405"/>
      <c r="I272" s="405"/>
      <c r="J272" s="405"/>
    </row>
    <row r="273" spans="3:10">
      <c r="C273" s="393"/>
      <c r="D273" s="393"/>
      <c r="E273" s="405"/>
      <c r="F273" s="405"/>
      <c r="G273" s="405"/>
      <c r="H273" s="405"/>
      <c r="I273" s="405"/>
      <c r="J273" s="405"/>
    </row>
    <row r="274" spans="3:10">
      <c r="C274" s="393"/>
      <c r="D274" s="393"/>
      <c r="E274" s="405"/>
      <c r="F274" s="405"/>
      <c r="G274" s="405"/>
      <c r="H274" s="405"/>
      <c r="I274" s="405"/>
      <c r="J274" s="405"/>
    </row>
    <row r="275" spans="3:10">
      <c r="C275" s="393"/>
      <c r="D275" s="393"/>
      <c r="E275" s="405"/>
      <c r="F275" s="405"/>
      <c r="G275" s="405"/>
      <c r="H275" s="405"/>
      <c r="I275" s="405"/>
      <c r="J275" s="405"/>
    </row>
    <row r="276" spans="3:10">
      <c r="C276" s="393"/>
      <c r="D276" s="393"/>
      <c r="E276" s="405"/>
      <c r="F276" s="405"/>
      <c r="G276" s="405"/>
      <c r="H276" s="405"/>
      <c r="I276" s="405"/>
      <c r="J276" s="405"/>
    </row>
    <row r="277" spans="3:10">
      <c r="C277" s="393"/>
      <c r="D277" s="393"/>
      <c r="E277" s="405"/>
      <c r="F277" s="405"/>
      <c r="G277" s="405"/>
      <c r="H277" s="405"/>
      <c r="I277" s="405"/>
      <c r="J277" s="405"/>
    </row>
    <row r="278" spans="3:10">
      <c r="C278" s="393"/>
      <c r="D278" s="393"/>
      <c r="E278" s="405"/>
      <c r="F278" s="405"/>
      <c r="G278" s="405"/>
      <c r="H278" s="405"/>
      <c r="I278" s="405"/>
      <c r="J278" s="405"/>
    </row>
    <row r="279" spans="3:10">
      <c r="C279" s="393"/>
      <c r="D279" s="393"/>
      <c r="E279" s="405"/>
      <c r="F279" s="405"/>
      <c r="G279" s="405"/>
      <c r="H279" s="405"/>
      <c r="I279" s="405"/>
      <c r="J279" s="405"/>
    </row>
    <row r="280" spans="3:10">
      <c r="C280" s="393"/>
      <c r="D280" s="393"/>
      <c r="E280" s="405"/>
      <c r="F280" s="405"/>
      <c r="G280" s="405"/>
      <c r="H280" s="405"/>
      <c r="I280" s="405"/>
      <c r="J280" s="405"/>
    </row>
    <row r="281" spans="3:10">
      <c r="C281" s="393"/>
      <c r="D281" s="393"/>
      <c r="E281" s="405"/>
      <c r="F281" s="405"/>
      <c r="G281" s="405"/>
      <c r="H281" s="405"/>
      <c r="I281" s="405"/>
      <c r="J281" s="405"/>
    </row>
    <row r="282" spans="3:10">
      <c r="C282" s="393"/>
      <c r="D282" s="393"/>
      <c r="E282" s="405"/>
      <c r="F282" s="405"/>
      <c r="G282" s="405"/>
      <c r="H282" s="405"/>
      <c r="I282" s="405"/>
      <c r="J282" s="405"/>
    </row>
    <row r="283" spans="3:10">
      <c r="C283" s="393"/>
      <c r="D283" s="393"/>
      <c r="E283" s="405"/>
      <c r="F283" s="405"/>
      <c r="G283" s="405"/>
      <c r="H283" s="405"/>
      <c r="I283" s="405"/>
      <c r="J283" s="405"/>
    </row>
    <row r="284" spans="3:10">
      <c r="C284" s="393"/>
      <c r="D284" s="393"/>
      <c r="E284" s="405"/>
      <c r="F284" s="405"/>
      <c r="G284" s="405"/>
      <c r="H284" s="405"/>
      <c r="I284" s="405"/>
      <c r="J284" s="405"/>
    </row>
    <row r="285" spans="3:10">
      <c r="C285" s="393"/>
      <c r="D285" s="393"/>
      <c r="E285" s="405"/>
      <c r="F285" s="405"/>
      <c r="G285" s="405"/>
      <c r="H285" s="405"/>
      <c r="I285" s="405"/>
      <c r="J285" s="405"/>
    </row>
    <row r="286" spans="3:10">
      <c r="C286" s="393"/>
      <c r="D286" s="393"/>
      <c r="E286" s="405"/>
      <c r="F286" s="405"/>
      <c r="G286" s="405"/>
      <c r="H286" s="405"/>
      <c r="I286" s="405"/>
      <c r="J286" s="405"/>
    </row>
    <row r="287" spans="3:10">
      <c r="C287" s="393"/>
      <c r="D287" s="393"/>
      <c r="E287" s="405"/>
      <c r="F287" s="405"/>
      <c r="G287" s="405"/>
      <c r="H287" s="405"/>
      <c r="I287" s="405"/>
      <c r="J287" s="405"/>
    </row>
    <row r="288" spans="3:10">
      <c r="C288" s="393"/>
      <c r="D288" s="393"/>
      <c r="E288" s="405"/>
      <c r="F288" s="405"/>
      <c r="G288" s="405"/>
      <c r="H288" s="405"/>
      <c r="I288" s="405"/>
      <c r="J288" s="405"/>
    </row>
    <row r="289" spans="3:10">
      <c r="C289" s="393"/>
      <c r="D289" s="393"/>
      <c r="E289" s="405"/>
      <c r="F289" s="405"/>
      <c r="G289" s="405"/>
      <c r="H289" s="405"/>
      <c r="I289" s="405"/>
      <c r="J289" s="405"/>
    </row>
    <row r="290" spans="3:10">
      <c r="C290" s="393"/>
      <c r="D290" s="393"/>
      <c r="E290" s="405"/>
      <c r="F290" s="405"/>
      <c r="G290" s="405"/>
      <c r="H290" s="405"/>
      <c r="I290" s="405"/>
      <c r="J290" s="405"/>
    </row>
    <row r="291" spans="3:10">
      <c r="C291" s="393"/>
      <c r="D291" s="393"/>
      <c r="E291" s="405"/>
      <c r="F291" s="405"/>
      <c r="G291" s="405"/>
      <c r="H291" s="405"/>
      <c r="I291" s="405"/>
      <c r="J291" s="405"/>
    </row>
    <row r="292" spans="3:10">
      <c r="C292" s="393"/>
      <c r="D292" s="393"/>
      <c r="E292" s="405"/>
      <c r="F292" s="405"/>
      <c r="G292" s="405"/>
      <c r="H292" s="405"/>
      <c r="I292" s="405"/>
      <c r="J292" s="405"/>
    </row>
    <row r="293" spans="3:10">
      <c r="C293" s="393"/>
      <c r="D293" s="393"/>
      <c r="E293" s="405"/>
      <c r="F293" s="405"/>
      <c r="G293" s="405"/>
      <c r="H293" s="405"/>
      <c r="I293" s="405"/>
      <c r="J293" s="405"/>
    </row>
    <row r="294" spans="3:10">
      <c r="C294" s="393"/>
      <c r="D294" s="393"/>
      <c r="E294" s="405"/>
      <c r="F294" s="405"/>
      <c r="G294" s="405"/>
      <c r="H294" s="405"/>
      <c r="I294" s="405"/>
      <c r="J294" s="405"/>
    </row>
    <row r="295" spans="3:10">
      <c r="C295" s="393"/>
      <c r="D295" s="393"/>
      <c r="E295" s="405"/>
      <c r="F295" s="405"/>
      <c r="G295" s="405"/>
      <c r="H295" s="405"/>
      <c r="I295" s="405"/>
      <c r="J295" s="405"/>
    </row>
    <row r="296" spans="3:10">
      <c r="C296" s="393"/>
      <c r="D296" s="393"/>
      <c r="E296" s="405"/>
      <c r="F296" s="405"/>
      <c r="G296" s="405"/>
      <c r="H296" s="405"/>
      <c r="I296" s="405"/>
      <c r="J296" s="405"/>
    </row>
    <row r="297" spans="3:10">
      <c r="C297" s="393"/>
      <c r="D297" s="393"/>
      <c r="E297" s="405"/>
      <c r="F297" s="405"/>
      <c r="G297" s="405"/>
      <c r="H297" s="405"/>
      <c r="I297" s="405"/>
      <c r="J297" s="405"/>
    </row>
    <row r="298" spans="3:10">
      <c r="C298" s="393"/>
      <c r="D298" s="393"/>
      <c r="E298" s="405"/>
      <c r="F298" s="405"/>
      <c r="G298" s="405"/>
      <c r="H298" s="405"/>
      <c r="I298" s="405"/>
      <c r="J298" s="405"/>
    </row>
    <row r="299" spans="3:10">
      <c r="C299" s="393"/>
      <c r="D299" s="393"/>
      <c r="E299" s="405"/>
      <c r="F299" s="405"/>
      <c r="G299" s="405"/>
      <c r="H299" s="405"/>
      <c r="I299" s="405"/>
      <c r="J299" s="405"/>
    </row>
    <row r="300" spans="3:10">
      <c r="C300" s="393"/>
      <c r="D300" s="393"/>
      <c r="E300" s="405"/>
      <c r="F300" s="405"/>
      <c r="G300" s="405"/>
      <c r="H300" s="405"/>
      <c r="I300" s="405"/>
      <c r="J300" s="405"/>
    </row>
    <row r="301" spans="3:10">
      <c r="C301" s="393"/>
      <c r="D301" s="393"/>
      <c r="E301" s="405"/>
      <c r="F301" s="405"/>
      <c r="G301" s="405"/>
      <c r="H301" s="405"/>
      <c r="I301" s="405"/>
      <c r="J301" s="405"/>
    </row>
    <row r="302" spans="3:10">
      <c r="C302" s="393"/>
      <c r="D302" s="393"/>
      <c r="E302" s="405"/>
      <c r="F302" s="405"/>
      <c r="G302" s="405"/>
      <c r="H302" s="405"/>
      <c r="I302" s="405"/>
      <c r="J302" s="405"/>
    </row>
    <row r="303" spans="3:10">
      <c r="C303" s="393"/>
      <c r="D303" s="393"/>
      <c r="E303" s="405"/>
      <c r="F303" s="405"/>
      <c r="G303" s="405"/>
      <c r="H303" s="405"/>
      <c r="I303" s="405"/>
      <c r="J303" s="405"/>
    </row>
    <row r="304" spans="3:10">
      <c r="C304" s="393"/>
      <c r="D304" s="393"/>
      <c r="E304" s="405"/>
      <c r="F304" s="405"/>
      <c r="G304" s="405"/>
      <c r="H304" s="405"/>
      <c r="I304" s="405"/>
      <c r="J304" s="405"/>
    </row>
    <row r="305" spans="3:10">
      <c r="C305" s="393"/>
      <c r="D305" s="393"/>
      <c r="E305" s="405"/>
      <c r="F305" s="405"/>
      <c r="G305" s="405"/>
      <c r="H305" s="405"/>
      <c r="I305" s="405"/>
      <c r="J305" s="405"/>
    </row>
    <row r="306" spans="3:10">
      <c r="C306" s="393"/>
      <c r="D306" s="393"/>
      <c r="E306" s="405"/>
      <c r="F306" s="405"/>
      <c r="G306" s="405"/>
      <c r="H306" s="405"/>
      <c r="I306" s="405"/>
      <c r="J306" s="405"/>
    </row>
    <row r="307" spans="3:10">
      <c r="C307" s="393"/>
      <c r="D307" s="393"/>
      <c r="E307" s="405"/>
      <c r="F307" s="405"/>
      <c r="G307" s="405"/>
      <c r="H307" s="405"/>
      <c r="I307" s="405"/>
      <c r="J307" s="405"/>
    </row>
    <row r="308" spans="3:10">
      <c r="C308" s="393"/>
      <c r="D308" s="393"/>
      <c r="E308" s="405"/>
      <c r="F308" s="405"/>
      <c r="G308" s="405"/>
      <c r="H308" s="405"/>
      <c r="I308" s="405"/>
      <c r="J308" s="405"/>
    </row>
    <row r="309" spans="3:10">
      <c r="C309" s="393"/>
      <c r="D309" s="393"/>
      <c r="E309" s="405"/>
      <c r="F309" s="405"/>
      <c r="G309" s="405"/>
      <c r="H309" s="405"/>
      <c r="I309" s="405"/>
      <c r="J309" s="405"/>
    </row>
    <row r="310" spans="3:10">
      <c r="C310" s="393"/>
      <c r="D310" s="393"/>
      <c r="E310" s="405"/>
      <c r="F310" s="405"/>
      <c r="G310" s="405"/>
      <c r="H310" s="405"/>
      <c r="I310" s="405"/>
      <c r="J310" s="405"/>
    </row>
    <row r="311" spans="3:10">
      <c r="C311" s="393"/>
      <c r="D311" s="393"/>
      <c r="E311" s="405"/>
      <c r="F311" s="405"/>
      <c r="G311" s="405"/>
      <c r="H311" s="405"/>
      <c r="I311" s="405"/>
      <c r="J311" s="405"/>
    </row>
    <row r="312" spans="3:10">
      <c r="C312" s="393"/>
      <c r="D312" s="393"/>
      <c r="E312" s="405"/>
      <c r="F312" s="405"/>
      <c r="G312" s="405"/>
      <c r="H312" s="405"/>
      <c r="I312" s="405"/>
      <c r="J312" s="405"/>
    </row>
    <row r="313" spans="3:10">
      <c r="C313" s="393"/>
      <c r="D313" s="393"/>
      <c r="E313" s="405"/>
      <c r="F313" s="405"/>
      <c r="G313" s="405"/>
      <c r="H313" s="405"/>
      <c r="I313" s="405"/>
      <c r="J313" s="405"/>
    </row>
    <row r="314" spans="3:10">
      <c r="C314" s="393"/>
      <c r="D314" s="393"/>
      <c r="E314" s="405"/>
      <c r="F314" s="405"/>
      <c r="G314" s="405"/>
      <c r="H314" s="405"/>
      <c r="I314" s="405"/>
      <c r="J314" s="405"/>
    </row>
    <row r="315" spans="3:10">
      <c r="C315" s="393"/>
      <c r="D315" s="393"/>
      <c r="E315" s="405"/>
      <c r="F315" s="405"/>
      <c r="G315" s="405"/>
      <c r="H315" s="405"/>
      <c r="I315" s="405"/>
      <c r="J315" s="405"/>
    </row>
    <row r="316" spans="3:10">
      <c r="C316" s="393"/>
      <c r="D316" s="393"/>
      <c r="E316" s="405"/>
      <c r="F316" s="405"/>
      <c r="G316" s="405"/>
      <c r="H316" s="405"/>
      <c r="I316" s="405"/>
      <c r="J316" s="405"/>
    </row>
    <row r="317" spans="3:10">
      <c r="C317" s="393"/>
      <c r="D317" s="393"/>
      <c r="E317" s="405"/>
      <c r="F317" s="405"/>
      <c r="G317" s="405"/>
      <c r="H317" s="405"/>
      <c r="I317" s="405"/>
      <c r="J317" s="405"/>
    </row>
    <row r="318" spans="3:10">
      <c r="C318" s="393"/>
      <c r="D318" s="393"/>
      <c r="E318" s="405"/>
      <c r="F318" s="405"/>
      <c r="G318" s="405"/>
      <c r="H318" s="405"/>
      <c r="I318" s="405"/>
      <c r="J318" s="405"/>
    </row>
    <row r="319" spans="3:10">
      <c r="C319" s="393"/>
      <c r="D319" s="393"/>
      <c r="E319" s="405"/>
      <c r="F319" s="405"/>
      <c r="G319" s="405"/>
      <c r="H319" s="405"/>
      <c r="I319" s="405"/>
      <c r="J319" s="405"/>
    </row>
    <row r="320" spans="3:10">
      <c r="C320" s="393"/>
      <c r="D320" s="393"/>
      <c r="E320" s="405"/>
      <c r="F320" s="405"/>
      <c r="G320" s="405"/>
      <c r="H320" s="405"/>
      <c r="I320" s="405"/>
      <c r="J320" s="405"/>
    </row>
    <row r="321" spans="3:10">
      <c r="C321" s="393"/>
      <c r="D321" s="393"/>
      <c r="E321" s="405"/>
      <c r="F321" s="405"/>
      <c r="G321" s="405"/>
      <c r="H321" s="405"/>
      <c r="I321" s="405"/>
      <c r="J321" s="405"/>
    </row>
    <row r="322" spans="3:10">
      <c r="C322" s="393"/>
      <c r="D322" s="393"/>
      <c r="E322" s="405"/>
      <c r="F322" s="405"/>
      <c r="G322" s="405"/>
      <c r="H322" s="405"/>
      <c r="I322" s="405"/>
      <c r="J322" s="405"/>
    </row>
    <row r="323" spans="3:10">
      <c r="C323" s="393"/>
      <c r="D323" s="393"/>
      <c r="E323" s="405"/>
      <c r="F323" s="405"/>
      <c r="G323" s="405"/>
      <c r="H323" s="405"/>
      <c r="I323" s="405"/>
      <c r="J323" s="405"/>
    </row>
    <row r="324" spans="3:10">
      <c r="C324" s="393"/>
      <c r="D324" s="393"/>
      <c r="E324" s="405"/>
      <c r="F324" s="405"/>
      <c r="G324" s="405"/>
      <c r="H324" s="405"/>
      <c r="I324" s="405"/>
      <c r="J324" s="405"/>
    </row>
    <row r="325" spans="3:10">
      <c r="C325" s="393"/>
      <c r="D325" s="393"/>
      <c r="E325" s="405"/>
      <c r="F325" s="405"/>
      <c r="G325" s="405"/>
      <c r="H325" s="405"/>
      <c r="I325" s="405"/>
      <c r="J325" s="405"/>
    </row>
    <row r="326" spans="3:10">
      <c r="C326" s="393"/>
      <c r="D326" s="393"/>
      <c r="E326" s="405"/>
      <c r="F326" s="405"/>
      <c r="G326" s="405"/>
      <c r="H326" s="405"/>
      <c r="I326" s="405"/>
      <c r="J326" s="405"/>
    </row>
    <row r="327" spans="3:10">
      <c r="C327" s="393"/>
      <c r="D327" s="393"/>
      <c r="E327" s="405"/>
      <c r="F327" s="405"/>
      <c r="G327" s="405"/>
      <c r="H327" s="405"/>
      <c r="I327" s="405"/>
      <c r="J327" s="405"/>
    </row>
    <row r="328" spans="3:10">
      <c r="C328" s="393"/>
      <c r="D328" s="393"/>
      <c r="E328" s="405"/>
      <c r="F328" s="405"/>
      <c r="G328" s="405"/>
      <c r="H328" s="405"/>
      <c r="I328" s="405"/>
      <c r="J328" s="405"/>
    </row>
    <row r="329" spans="3:10">
      <c r="C329" s="393"/>
      <c r="D329" s="393"/>
      <c r="E329" s="405"/>
      <c r="F329" s="405"/>
      <c r="G329" s="405"/>
      <c r="H329" s="405"/>
      <c r="I329" s="405"/>
      <c r="J329" s="405"/>
    </row>
    <row r="330" spans="3:10">
      <c r="C330" s="393"/>
      <c r="D330" s="393"/>
      <c r="E330" s="405"/>
      <c r="F330" s="405"/>
      <c r="G330" s="405"/>
      <c r="H330" s="405"/>
      <c r="I330" s="405"/>
      <c r="J330" s="405"/>
    </row>
    <row r="331" spans="3:10">
      <c r="C331" s="393"/>
      <c r="D331" s="393"/>
      <c r="E331" s="405"/>
      <c r="F331" s="405"/>
      <c r="G331" s="405"/>
      <c r="H331" s="405"/>
      <c r="I331" s="405"/>
      <c r="J331" s="405"/>
    </row>
    <row r="332" spans="3:10">
      <c r="C332" s="393"/>
      <c r="D332" s="393"/>
      <c r="E332" s="405"/>
      <c r="F332" s="405"/>
      <c r="G332" s="405"/>
      <c r="H332" s="405"/>
      <c r="I332" s="405"/>
      <c r="J332" s="405"/>
    </row>
    <row r="333" spans="3:10">
      <c r="C333" s="393"/>
      <c r="D333" s="393"/>
      <c r="E333" s="405"/>
      <c r="F333" s="405"/>
      <c r="G333" s="405"/>
      <c r="H333" s="405"/>
      <c r="I333" s="405"/>
      <c r="J333" s="405"/>
    </row>
    <row r="334" spans="3:10">
      <c r="C334" s="393"/>
      <c r="D334" s="393"/>
      <c r="E334" s="405"/>
      <c r="F334" s="405"/>
      <c r="G334" s="405"/>
      <c r="H334" s="405"/>
      <c r="I334" s="405"/>
      <c r="J334" s="405"/>
    </row>
    <row r="335" spans="3:10">
      <c r="C335" s="393"/>
      <c r="D335" s="393"/>
      <c r="E335" s="405"/>
      <c r="F335" s="405"/>
      <c r="G335" s="405"/>
      <c r="H335" s="405"/>
      <c r="I335" s="405"/>
      <c r="J335" s="405"/>
    </row>
    <row r="336" spans="3:10">
      <c r="C336" s="393"/>
      <c r="D336" s="393"/>
      <c r="E336" s="405"/>
      <c r="F336" s="405"/>
      <c r="G336" s="405"/>
      <c r="H336" s="405"/>
      <c r="I336" s="405"/>
      <c r="J336" s="405"/>
    </row>
    <row r="337" spans="3:10">
      <c r="C337" s="393"/>
      <c r="D337" s="393"/>
      <c r="E337" s="405"/>
      <c r="F337" s="405"/>
      <c r="G337" s="405"/>
      <c r="H337" s="405"/>
      <c r="I337" s="405"/>
      <c r="J337" s="405"/>
    </row>
    <row r="338" spans="3:10">
      <c r="C338" s="393"/>
      <c r="D338" s="393"/>
      <c r="E338" s="405"/>
      <c r="F338" s="405"/>
      <c r="G338" s="405"/>
      <c r="H338" s="405"/>
      <c r="I338" s="405"/>
      <c r="J338" s="405"/>
    </row>
    <row r="339" spans="3:10">
      <c r="C339" s="393"/>
      <c r="D339" s="393"/>
      <c r="E339" s="405"/>
      <c r="F339" s="405"/>
      <c r="G339" s="405"/>
      <c r="H339" s="405"/>
      <c r="I339" s="405"/>
      <c r="J339" s="405"/>
    </row>
    <row r="340" spans="3:10">
      <c r="C340" s="393"/>
      <c r="D340" s="393"/>
      <c r="E340" s="405"/>
      <c r="F340" s="405"/>
      <c r="G340" s="405"/>
      <c r="H340" s="405"/>
      <c r="I340" s="405"/>
      <c r="J340" s="405"/>
    </row>
    <row r="341" spans="3:10">
      <c r="C341" s="393"/>
      <c r="D341" s="393"/>
      <c r="E341" s="405"/>
      <c r="F341" s="405"/>
      <c r="G341" s="405"/>
      <c r="H341" s="405"/>
      <c r="I341" s="405"/>
      <c r="J341" s="405"/>
    </row>
    <row r="342" spans="3:10">
      <c r="C342" s="393"/>
      <c r="D342" s="393"/>
      <c r="E342" s="405"/>
      <c r="F342" s="405"/>
      <c r="G342" s="405"/>
      <c r="H342" s="405"/>
      <c r="I342" s="405"/>
      <c r="J342" s="405"/>
    </row>
    <row r="343" spans="3:10">
      <c r="C343" s="393"/>
      <c r="D343" s="393"/>
      <c r="E343" s="405"/>
      <c r="F343" s="405"/>
      <c r="G343" s="405"/>
      <c r="H343" s="405"/>
      <c r="I343" s="405"/>
      <c r="J343" s="405"/>
    </row>
    <row r="344" spans="3:10">
      <c r="C344" s="393"/>
      <c r="D344" s="393"/>
      <c r="E344" s="405"/>
      <c r="F344" s="405"/>
      <c r="G344" s="405"/>
      <c r="H344" s="405"/>
      <c r="I344" s="405"/>
      <c r="J344" s="405"/>
    </row>
    <row r="345" spans="3:10">
      <c r="C345" s="393"/>
      <c r="D345" s="393"/>
      <c r="E345" s="405"/>
      <c r="F345" s="405"/>
      <c r="G345" s="405"/>
      <c r="H345" s="405"/>
      <c r="I345" s="405"/>
      <c r="J345" s="405"/>
    </row>
    <row r="346" spans="3:10">
      <c r="C346" s="393"/>
      <c r="D346" s="393"/>
      <c r="E346" s="405"/>
      <c r="F346" s="405"/>
      <c r="G346" s="405"/>
      <c r="H346" s="405"/>
      <c r="I346" s="405"/>
      <c r="J346" s="405"/>
    </row>
    <row r="347" spans="3:10">
      <c r="C347" s="393"/>
      <c r="D347" s="393"/>
      <c r="E347" s="405"/>
      <c r="F347" s="405"/>
      <c r="G347" s="405"/>
      <c r="H347" s="405"/>
      <c r="I347" s="405"/>
      <c r="J347" s="405"/>
    </row>
    <row r="348" spans="3:10">
      <c r="C348" s="393"/>
      <c r="D348" s="393"/>
      <c r="E348" s="405"/>
      <c r="F348" s="405"/>
      <c r="G348" s="405"/>
      <c r="H348" s="405"/>
      <c r="I348" s="405"/>
      <c r="J348" s="405"/>
    </row>
    <row r="349" spans="3:10">
      <c r="C349" s="393"/>
      <c r="D349" s="393"/>
      <c r="E349" s="405"/>
      <c r="F349" s="405"/>
      <c r="G349" s="405"/>
      <c r="H349" s="405"/>
      <c r="I349" s="405"/>
      <c r="J349" s="405"/>
    </row>
    <row r="350" spans="3:10">
      <c r="C350" s="393"/>
      <c r="D350" s="393"/>
      <c r="E350" s="405"/>
      <c r="F350" s="405"/>
      <c r="G350" s="405"/>
      <c r="H350" s="405"/>
      <c r="I350" s="405"/>
      <c r="J350" s="405"/>
    </row>
    <row r="351" spans="3:10">
      <c r="C351" s="393"/>
      <c r="D351" s="393"/>
      <c r="E351" s="405"/>
      <c r="F351" s="405"/>
      <c r="G351" s="405"/>
      <c r="H351" s="405"/>
      <c r="I351" s="405"/>
      <c r="J351" s="405"/>
    </row>
    <row r="352" spans="3:10">
      <c r="C352" s="393"/>
      <c r="D352" s="393"/>
      <c r="E352" s="405"/>
      <c r="F352" s="405"/>
      <c r="G352" s="405"/>
      <c r="H352" s="405"/>
      <c r="I352" s="405"/>
      <c r="J352" s="405"/>
    </row>
    <row r="353" spans="3:10">
      <c r="C353" s="393"/>
      <c r="D353" s="393"/>
      <c r="E353" s="405"/>
      <c r="F353" s="405"/>
      <c r="G353" s="405"/>
      <c r="H353" s="405"/>
      <c r="I353" s="405"/>
      <c r="J353" s="405"/>
    </row>
    <row r="354" spans="3:10">
      <c r="C354" s="393"/>
      <c r="D354" s="393"/>
      <c r="E354" s="405"/>
      <c r="F354" s="405"/>
      <c r="G354" s="405"/>
      <c r="H354" s="405"/>
      <c r="I354" s="405"/>
      <c r="J354" s="405"/>
    </row>
    <row r="355" spans="3:10">
      <c r="C355" s="393"/>
      <c r="D355" s="393"/>
      <c r="E355" s="405"/>
      <c r="F355" s="405"/>
      <c r="G355" s="405"/>
      <c r="H355" s="405"/>
      <c r="I355" s="405"/>
      <c r="J355" s="405"/>
    </row>
    <row r="356" spans="3:10">
      <c r="C356" s="393"/>
      <c r="D356" s="393"/>
      <c r="E356" s="405"/>
      <c r="F356" s="405"/>
      <c r="G356" s="405"/>
      <c r="H356" s="405"/>
      <c r="I356" s="405"/>
      <c r="J356" s="405"/>
    </row>
    <row r="357" spans="3:10">
      <c r="C357" s="393"/>
      <c r="D357" s="393"/>
      <c r="E357" s="405"/>
      <c r="F357" s="405"/>
      <c r="G357" s="405"/>
      <c r="H357" s="405"/>
      <c r="I357" s="405"/>
      <c r="J357" s="405"/>
    </row>
    <row r="358" spans="3:10">
      <c r="C358" s="393"/>
      <c r="D358" s="393"/>
      <c r="E358" s="405"/>
      <c r="F358" s="405"/>
      <c r="G358" s="405"/>
      <c r="H358" s="405"/>
      <c r="I358" s="405"/>
      <c r="J358" s="405"/>
    </row>
    <row r="359" spans="3:10">
      <c r="C359" s="393"/>
      <c r="D359" s="393"/>
      <c r="E359" s="405"/>
      <c r="F359" s="405"/>
      <c r="G359" s="405"/>
      <c r="H359" s="405"/>
      <c r="I359" s="405"/>
      <c r="J359" s="405"/>
    </row>
    <row r="360" spans="3:10">
      <c r="C360" s="393"/>
      <c r="D360" s="393"/>
      <c r="E360" s="405"/>
      <c r="F360" s="405"/>
      <c r="G360" s="405"/>
      <c r="H360" s="405"/>
      <c r="I360" s="405"/>
      <c r="J360" s="405"/>
    </row>
    <row r="361" spans="3:10">
      <c r="C361" s="393"/>
      <c r="D361" s="393"/>
      <c r="E361" s="405"/>
      <c r="F361" s="405"/>
      <c r="G361" s="405"/>
      <c r="H361" s="405"/>
      <c r="I361" s="405"/>
      <c r="J361" s="405"/>
    </row>
    <row r="362" spans="3:10">
      <c r="C362" s="393"/>
      <c r="D362" s="393"/>
      <c r="E362" s="405"/>
      <c r="F362" s="405"/>
      <c r="G362" s="405"/>
      <c r="H362" s="405"/>
      <c r="I362" s="405"/>
      <c r="J362" s="405"/>
    </row>
    <row r="363" spans="3:10">
      <c r="C363" s="393"/>
      <c r="D363" s="393"/>
      <c r="E363" s="405"/>
      <c r="F363" s="405"/>
      <c r="G363" s="405"/>
      <c r="H363" s="405"/>
      <c r="I363" s="405"/>
      <c r="J363" s="405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M423"/>
  <sheetViews>
    <sheetView zoomScale="80" zoomScaleNormal="80" workbookViewId="0">
      <selection activeCell="C9" sqref="C9"/>
    </sheetView>
  </sheetViews>
  <sheetFormatPr defaultColWidth="9.140625" defaultRowHeight="24"/>
  <cols>
    <col min="1" max="1" width="5.5703125" style="475" customWidth="1"/>
    <col min="2" max="2" width="54.42578125" style="476" customWidth="1"/>
    <col min="3" max="3" width="18.5703125" style="479" customWidth="1"/>
    <col min="4" max="4" width="19.42578125" style="480" customWidth="1"/>
    <col min="5" max="5" width="19" style="481" customWidth="1"/>
    <col min="6" max="6" width="19.85546875" style="481" bestFit="1" customWidth="1"/>
    <col min="7" max="7" width="19.42578125" style="481" bestFit="1" customWidth="1"/>
    <col min="8" max="8" width="10.42578125" style="481" customWidth="1"/>
    <col min="9" max="9" width="19.42578125" style="481" bestFit="1" customWidth="1"/>
    <col min="10" max="10" width="13.42578125" style="430" customWidth="1"/>
    <col min="11" max="11" width="13.5703125" style="478" customWidth="1"/>
    <col min="12" max="12" width="22.42578125" style="896" customWidth="1"/>
    <col min="13" max="13" width="11.28515625" style="295" bestFit="1" customWidth="1"/>
    <col min="14" max="16384" width="9.140625" style="295"/>
  </cols>
  <sheetData>
    <row r="1" spans="1:12" s="424" customFormat="1" ht="33" customHeight="1">
      <c r="A1" s="929" t="s">
        <v>253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885"/>
    </row>
    <row r="2" spans="1:12" s="424" customFormat="1" ht="33" customHeight="1">
      <c r="A2" s="929" t="str">
        <f>+[6]คีย์ข้อมูล!A2</f>
        <v>กรมการพัฒนาชุมชน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885"/>
    </row>
    <row r="3" spans="1:12" s="424" customFormat="1" ht="33" customHeight="1">
      <c r="A3" s="1061" t="str">
        <f>+[5]คีย์ข้อมูล!A3</f>
        <v xml:space="preserve">ข้อมูล ณ วันที่ 15 พฤษภาคม 2568  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886"/>
    </row>
    <row r="4" spans="1:12" s="425" customFormat="1" ht="33" customHeight="1">
      <c r="A4" s="1064" t="s">
        <v>23</v>
      </c>
      <c r="B4" s="1065" t="s">
        <v>3</v>
      </c>
      <c r="C4" s="1067" t="s">
        <v>25</v>
      </c>
      <c r="D4" s="1069" t="s">
        <v>88</v>
      </c>
      <c r="E4" s="1070"/>
      <c r="F4" s="1058" t="s">
        <v>12</v>
      </c>
      <c r="G4" s="1058" t="s">
        <v>11</v>
      </c>
      <c r="H4" s="1059" t="s">
        <v>248</v>
      </c>
      <c r="I4" s="1062" t="s">
        <v>4</v>
      </c>
      <c r="J4" s="1064" t="s">
        <v>249</v>
      </c>
      <c r="K4" s="1064" t="s">
        <v>76</v>
      </c>
      <c r="L4" s="887"/>
    </row>
    <row r="5" spans="1:12" s="427" customFormat="1" ht="33" customHeight="1">
      <c r="A5" s="1064"/>
      <c r="B5" s="1066"/>
      <c r="C5" s="1068"/>
      <c r="D5" s="428" t="s">
        <v>1</v>
      </c>
      <c r="E5" s="429" t="s">
        <v>6</v>
      </c>
      <c r="F5" s="1058"/>
      <c r="G5" s="1058"/>
      <c r="H5" s="1060"/>
      <c r="I5" s="1063"/>
      <c r="J5" s="1064"/>
      <c r="K5" s="1064"/>
      <c r="L5" s="888"/>
    </row>
    <row r="6" spans="1:12" s="427" customFormat="1" ht="33" customHeight="1" thickBot="1">
      <c r="A6" s="431"/>
      <c r="B6" s="431" t="s">
        <v>510</v>
      </c>
      <c r="C6" s="432">
        <v>32517042.449999999</v>
      </c>
      <c r="D6" s="432">
        <v>277156759.49000001</v>
      </c>
      <c r="E6" s="432">
        <v>308478558.42999995</v>
      </c>
      <c r="F6" s="432">
        <v>618152360.37</v>
      </c>
      <c r="G6" s="432">
        <v>507888795.91999996</v>
      </c>
      <c r="H6" s="432">
        <v>82.162396923632073</v>
      </c>
      <c r="I6" s="432">
        <v>110263564.45</v>
      </c>
      <c r="J6" s="431"/>
      <c r="K6" s="431"/>
      <c r="L6" s="888"/>
    </row>
    <row r="7" spans="1:12" s="427" customFormat="1" ht="33" customHeight="1" thickTop="1">
      <c r="A7" s="433">
        <v>1</v>
      </c>
      <c r="B7" s="433" t="s">
        <v>250</v>
      </c>
      <c r="C7" s="434">
        <v>31837802.98</v>
      </c>
      <c r="D7" s="434">
        <v>192044718.47999999</v>
      </c>
      <c r="E7" s="434">
        <v>282800079.22999996</v>
      </c>
      <c r="F7" s="434">
        <v>506682600.69</v>
      </c>
      <c r="G7" s="434">
        <v>398248275.70999998</v>
      </c>
      <c r="H7" s="435">
        <v>78.599161519986239</v>
      </c>
      <c r="I7" s="434">
        <v>108434324.98</v>
      </c>
      <c r="J7" s="436"/>
      <c r="K7" s="433"/>
      <c r="L7" s="888"/>
    </row>
    <row r="8" spans="1:12" s="706" customFormat="1" ht="60.75">
      <c r="A8" s="707">
        <v>1</v>
      </c>
      <c r="B8" s="708" t="s">
        <v>255</v>
      </c>
      <c r="C8" s="709">
        <v>11626000</v>
      </c>
      <c r="D8" s="710">
        <v>0</v>
      </c>
      <c r="E8" s="709">
        <v>0</v>
      </c>
      <c r="F8" s="711">
        <v>11626000</v>
      </c>
      <c r="G8" s="709">
        <v>0</v>
      </c>
      <c r="H8" s="711">
        <v>0</v>
      </c>
      <c r="I8" s="711">
        <v>11626000</v>
      </c>
      <c r="J8" s="712"/>
      <c r="K8" s="707" t="s">
        <v>429</v>
      </c>
      <c r="L8" s="889"/>
    </row>
    <row r="9" spans="1:12" s="706" customFormat="1" ht="60.75">
      <c r="A9" s="699">
        <v>2</v>
      </c>
      <c r="B9" s="713" t="s">
        <v>256</v>
      </c>
      <c r="C9" s="697">
        <v>1560000</v>
      </c>
      <c r="D9" s="714">
        <v>0</v>
      </c>
      <c r="E9" s="697">
        <v>6520000</v>
      </c>
      <c r="F9" s="696">
        <v>8080000</v>
      </c>
      <c r="G9" s="697">
        <v>0</v>
      </c>
      <c r="H9" s="696">
        <v>0</v>
      </c>
      <c r="I9" s="696">
        <v>8080000</v>
      </c>
      <c r="J9" s="698" t="s">
        <v>437</v>
      </c>
      <c r="K9" s="699" t="s">
        <v>429</v>
      </c>
      <c r="L9" s="889"/>
    </row>
    <row r="10" spans="1:12" s="706" customFormat="1" ht="60.75">
      <c r="A10" s="699">
        <v>3</v>
      </c>
      <c r="B10" s="716" t="s">
        <v>440</v>
      </c>
      <c r="C10" s="697">
        <v>644500</v>
      </c>
      <c r="D10" s="714">
        <v>0</v>
      </c>
      <c r="E10" s="697">
        <v>4630000</v>
      </c>
      <c r="F10" s="696">
        <v>5274500</v>
      </c>
      <c r="G10" s="697">
        <v>0</v>
      </c>
      <c r="H10" s="696">
        <v>0</v>
      </c>
      <c r="I10" s="696">
        <v>5274500</v>
      </c>
      <c r="J10" s="698" t="s">
        <v>441</v>
      </c>
      <c r="K10" s="699" t="s">
        <v>429</v>
      </c>
      <c r="L10" s="889"/>
    </row>
    <row r="11" spans="1:12" s="706" customFormat="1" ht="27.95" customHeight="1">
      <c r="A11" s="699">
        <v>4</v>
      </c>
      <c r="B11" s="718" t="s">
        <v>452</v>
      </c>
      <c r="C11" s="697"/>
      <c r="D11" s="714">
        <v>0</v>
      </c>
      <c r="E11" s="697">
        <v>440000</v>
      </c>
      <c r="F11" s="696">
        <v>440000</v>
      </c>
      <c r="G11" s="697">
        <v>0</v>
      </c>
      <c r="H11" s="696">
        <v>0</v>
      </c>
      <c r="I11" s="696">
        <v>440000</v>
      </c>
      <c r="J11" s="698" t="s">
        <v>323</v>
      </c>
      <c r="K11" s="699" t="s">
        <v>435</v>
      </c>
      <c r="L11" s="889"/>
    </row>
    <row r="12" spans="1:12" s="706" customFormat="1" ht="60.75">
      <c r="A12" s="699">
        <v>5</v>
      </c>
      <c r="B12" s="713" t="s">
        <v>254</v>
      </c>
      <c r="C12" s="697">
        <v>14020700</v>
      </c>
      <c r="D12" s="714">
        <v>0</v>
      </c>
      <c r="E12" s="697">
        <v>59998000</v>
      </c>
      <c r="F12" s="696">
        <v>74018700</v>
      </c>
      <c r="G12" s="697">
        <v>8999700</v>
      </c>
      <c r="H12" s="696">
        <v>12.158684224391944</v>
      </c>
      <c r="I12" s="696">
        <v>65019000</v>
      </c>
      <c r="J12" s="698" t="s">
        <v>418</v>
      </c>
      <c r="K12" s="699" t="s">
        <v>429</v>
      </c>
      <c r="L12" s="889"/>
    </row>
    <row r="13" spans="1:12" s="706" customFormat="1" ht="40.5">
      <c r="A13" s="699">
        <v>6</v>
      </c>
      <c r="B13" s="713" t="s">
        <v>453</v>
      </c>
      <c r="C13" s="697">
        <v>72540</v>
      </c>
      <c r="D13" s="714">
        <v>9927460</v>
      </c>
      <c r="E13" s="697">
        <v>0</v>
      </c>
      <c r="F13" s="696">
        <v>10000000</v>
      </c>
      <c r="G13" s="697">
        <v>2978238</v>
      </c>
      <c r="H13" s="696">
        <v>29.78238</v>
      </c>
      <c r="I13" s="696">
        <v>7021762</v>
      </c>
      <c r="J13" s="698" t="s">
        <v>454</v>
      </c>
      <c r="K13" s="699" t="s">
        <v>145</v>
      </c>
      <c r="L13" s="889"/>
    </row>
    <row r="14" spans="1:12" s="706" customFormat="1" ht="40.5">
      <c r="A14" s="699">
        <v>7</v>
      </c>
      <c r="B14" s="713" t="s">
        <v>442</v>
      </c>
      <c r="C14" s="697">
        <v>0</v>
      </c>
      <c r="D14" s="714">
        <v>0</v>
      </c>
      <c r="E14" s="697">
        <v>4115000</v>
      </c>
      <c r="F14" s="696">
        <v>4115000</v>
      </c>
      <c r="G14" s="697">
        <v>1646000</v>
      </c>
      <c r="H14" s="696">
        <v>40</v>
      </c>
      <c r="I14" s="696">
        <v>2469000</v>
      </c>
      <c r="J14" s="698" t="s">
        <v>443</v>
      </c>
      <c r="K14" s="699" t="s">
        <v>435</v>
      </c>
      <c r="L14" s="889"/>
    </row>
    <row r="15" spans="1:12" s="706" customFormat="1" ht="27" customHeight="1">
      <c r="A15" s="699">
        <v>8</v>
      </c>
      <c r="B15" s="716" t="s">
        <v>444</v>
      </c>
      <c r="C15" s="697">
        <v>0</v>
      </c>
      <c r="D15" s="714">
        <v>2680000</v>
      </c>
      <c r="E15" s="697">
        <v>0</v>
      </c>
      <c r="F15" s="696">
        <v>2680000</v>
      </c>
      <c r="G15" s="697">
        <v>1340000</v>
      </c>
      <c r="H15" s="696">
        <v>50</v>
      </c>
      <c r="I15" s="696">
        <v>1340000</v>
      </c>
      <c r="J15" s="698" t="s">
        <v>445</v>
      </c>
      <c r="K15" s="699" t="s">
        <v>183</v>
      </c>
      <c r="L15" s="889"/>
    </row>
    <row r="16" spans="1:12" s="706" customFormat="1" ht="40.5">
      <c r="A16" s="699">
        <v>9</v>
      </c>
      <c r="B16" s="716" t="s">
        <v>438</v>
      </c>
      <c r="C16" s="697">
        <v>0</v>
      </c>
      <c r="D16" s="714">
        <v>5617500</v>
      </c>
      <c r="E16" s="697">
        <v>0</v>
      </c>
      <c r="F16" s="696">
        <v>5617500</v>
      </c>
      <c r="G16" s="697">
        <v>3370500</v>
      </c>
      <c r="H16" s="696">
        <v>60</v>
      </c>
      <c r="I16" s="696">
        <v>2247000</v>
      </c>
      <c r="J16" s="698" t="s">
        <v>439</v>
      </c>
      <c r="K16" s="699" t="s">
        <v>145</v>
      </c>
      <c r="L16" s="889"/>
    </row>
    <row r="17" spans="1:13" s="706" customFormat="1" ht="60.75">
      <c r="A17" s="699">
        <v>10</v>
      </c>
      <c r="B17" s="713" t="s">
        <v>458</v>
      </c>
      <c r="C17" s="697">
        <v>0</v>
      </c>
      <c r="D17" s="714">
        <v>7450000</v>
      </c>
      <c r="E17" s="697">
        <v>0</v>
      </c>
      <c r="F17" s="696">
        <v>7450000</v>
      </c>
      <c r="G17" s="697">
        <v>6705000</v>
      </c>
      <c r="H17" s="696">
        <v>90</v>
      </c>
      <c r="I17" s="696">
        <v>745000</v>
      </c>
      <c r="J17" s="698" t="s">
        <v>459</v>
      </c>
      <c r="K17" s="699" t="s">
        <v>145</v>
      </c>
      <c r="L17" s="889"/>
    </row>
    <row r="18" spans="1:13" s="706" customFormat="1" ht="27.95" customHeight="1">
      <c r="A18" s="699">
        <v>11</v>
      </c>
      <c r="B18" s="713" t="s">
        <v>259</v>
      </c>
      <c r="C18" s="697">
        <v>0</v>
      </c>
      <c r="D18" s="714">
        <v>2580000</v>
      </c>
      <c r="E18" s="697">
        <v>0</v>
      </c>
      <c r="F18" s="696">
        <v>2580000</v>
      </c>
      <c r="G18" s="697">
        <v>2322000</v>
      </c>
      <c r="H18" s="696">
        <v>90</v>
      </c>
      <c r="I18" s="696">
        <v>258000</v>
      </c>
      <c r="J18" s="698" t="s">
        <v>460</v>
      </c>
      <c r="K18" s="699" t="s">
        <v>145</v>
      </c>
      <c r="L18" s="889"/>
    </row>
    <row r="19" spans="1:13" s="706" customFormat="1" ht="27" customHeight="1">
      <c r="A19" s="699">
        <v>12</v>
      </c>
      <c r="B19" s="713" t="s">
        <v>461</v>
      </c>
      <c r="C19" s="697">
        <v>30000</v>
      </c>
      <c r="D19" s="714">
        <v>0</v>
      </c>
      <c r="E19" s="697">
        <v>0</v>
      </c>
      <c r="F19" s="696">
        <v>30000</v>
      </c>
      <c r="G19" s="697">
        <v>0</v>
      </c>
      <c r="H19" s="696">
        <v>0</v>
      </c>
      <c r="I19" s="696">
        <v>30000</v>
      </c>
      <c r="J19" s="698" t="s">
        <v>284</v>
      </c>
      <c r="K19" s="699" t="s">
        <v>462</v>
      </c>
      <c r="L19" s="889"/>
    </row>
    <row r="20" spans="1:13" s="706" customFormat="1" ht="81">
      <c r="A20" s="699">
        <v>13</v>
      </c>
      <c r="B20" s="716" t="s">
        <v>433</v>
      </c>
      <c r="C20" s="697">
        <v>2926884</v>
      </c>
      <c r="D20" s="714">
        <v>0</v>
      </c>
      <c r="E20" s="697">
        <v>47726316</v>
      </c>
      <c r="F20" s="696">
        <v>50653200</v>
      </c>
      <c r="G20" s="697">
        <v>47726316</v>
      </c>
      <c r="H20" s="696">
        <v>94.221719457013577</v>
      </c>
      <c r="I20" s="696">
        <v>2926884</v>
      </c>
      <c r="J20" s="698" t="s">
        <v>434</v>
      </c>
      <c r="K20" s="699" t="s">
        <v>435</v>
      </c>
      <c r="L20" s="889"/>
    </row>
    <row r="21" spans="1:13" s="715" customFormat="1" ht="27" customHeight="1">
      <c r="A21" s="699">
        <v>14</v>
      </c>
      <c r="B21" s="717" t="s">
        <v>448</v>
      </c>
      <c r="C21" s="697">
        <v>560628.98</v>
      </c>
      <c r="D21" s="714">
        <v>0</v>
      </c>
      <c r="E21" s="697">
        <v>1022371.02</v>
      </c>
      <c r="F21" s="696">
        <v>1583000</v>
      </c>
      <c r="G21" s="697">
        <v>1022371.02</v>
      </c>
      <c r="H21" s="696">
        <v>64.584397978521793</v>
      </c>
      <c r="I21" s="696">
        <v>560628.98</v>
      </c>
      <c r="J21" s="698" t="s">
        <v>449</v>
      </c>
      <c r="K21" s="699" t="s">
        <v>435</v>
      </c>
      <c r="L21" s="889"/>
      <c r="M21" s="706"/>
    </row>
    <row r="22" spans="1:13" s="706" customFormat="1" ht="40.5">
      <c r="A22" s="699">
        <v>15</v>
      </c>
      <c r="B22" s="713" t="s">
        <v>436</v>
      </c>
      <c r="C22" s="697">
        <v>396550</v>
      </c>
      <c r="D22" s="714">
        <v>0</v>
      </c>
      <c r="E22" s="697">
        <v>7843450</v>
      </c>
      <c r="F22" s="696">
        <v>8240000</v>
      </c>
      <c r="G22" s="697">
        <v>7843450</v>
      </c>
      <c r="H22" s="696">
        <v>95.1875</v>
      </c>
      <c r="I22" s="696">
        <v>396550</v>
      </c>
      <c r="J22" s="698" t="s">
        <v>434</v>
      </c>
      <c r="K22" s="699" t="s">
        <v>435</v>
      </c>
      <c r="L22" s="889"/>
    </row>
    <row r="23" spans="1:13" s="706" customFormat="1" ht="81">
      <c r="A23" s="699">
        <v>16</v>
      </c>
      <c r="B23" s="716" t="s">
        <v>535</v>
      </c>
      <c r="C23" s="697">
        <v>0</v>
      </c>
      <c r="D23" s="714">
        <v>3200000</v>
      </c>
      <c r="E23" s="697">
        <v>0</v>
      </c>
      <c r="F23" s="696">
        <v>3200000</v>
      </c>
      <c r="G23" s="697">
        <v>3200000</v>
      </c>
      <c r="H23" s="696">
        <v>100</v>
      </c>
      <c r="I23" s="696">
        <v>0</v>
      </c>
      <c r="J23" s="698" t="s">
        <v>455</v>
      </c>
      <c r="K23" s="699" t="s">
        <v>145</v>
      </c>
      <c r="L23" s="889"/>
    </row>
    <row r="24" spans="1:13" s="706" customFormat="1" ht="40.5">
      <c r="A24" s="699">
        <v>17</v>
      </c>
      <c r="B24" s="716" t="s">
        <v>457</v>
      </c>
      <c r="C24" s="697">
        <v>0</v>
      </c>
      <c r="D24" s="714">
        <v>12545000</v>
      </c>
      <c r="E24" s="697">
        <v>0</v>
      </c>
      <c r="F24" s="696">
        <v>12545000</v>
      </c>
      <c r="G24" s="697">
        <v>12545000</v>
      </c>
      <c r="H24" s="696">
        <v>100</v>
      </c>
      <c r="I24" s="696">
        <v>0</v>
      </c>
      <c r="J24" s="698" t="s">
        <v>455</v>
      </c>
      <c r="K24" s="699" t="s">
        <v>183</v>
      </c>
      <c r="L24" s="889"/>
    </row>
    <row r="25" spans="1:13" s="706" customFormat="1" ht="27.95" customHeight="1">
      <c r="A25" s="699">
        <v>18</v>
      </c>
      <c r="B25" s="716" t="s">
        <v>536</v>
      </c>
      <c r="C25" s="697">
        <v>0</v>
      </c>
      <c r="D25" s="714">
        <v>0</v>
      </c>
      <c r="E25" s="697">
        <v>2895050</v>
      </c>
      <c r="F25" s="696">
        <v>2895050</v>
      </c>
      <c r="G25" s="697">
        <v>2895050</v>
      </c>
      <c r="H25" s="696">
        <v>100</v>
      </c>
      <c r="I25" s="696">
        <v>0</v>
      </c>
      <c r="J25" s="698" t="s">
        <v>288</v>
      </c>
      <c r="K25" s="699" t="str">
        <f>+[5]คีย์ข้อมูล!K37</f>
        <v>กค.</v>
      </c>
      <c r="L25" s="889"/>
    </row>
    <row r="26" spans="1:13" s="706" customFormat="1" ht="40.5">
      <c r="A26" s="699">
        <v>19</v>
      </c>
      <c r="B26" s="713" t="s">
        <v>450</v>
      </c>
      <c r="C26" s="697">
        <v>0</v>
      </c>
      <c r="D26" s="714">
        <v>0</v>
      </c>
      <c r="E26" s="697">
        <v>900000</v>
      </c>
      <c r="F26" s="696">
        <v>900000</v>
      </c>
      <c r="G26" s="697">
        <v>900000</v>
      </c>
      <c r="H26" s="696">
        <v>100</v>
      </c>
      <c r="I26" s="696">
        <v>0</v>
      </c>
      <c r="J26" s="698" t="s">
        <v>451</v>
      </c>
      <c r="K26" s="699" t="s">
        <v>435</v>
      </c>
      <c r="L26" s="889"/>
    </row>
    <row r="27" spans="1:13" s="706" customFormat="1" ht="27.95" customHeight="1">
      <c r="A27" s="699">
        <v>20</v>
      </c>
      <c r="B27" s="713" t="s">
        <v>456</v>
      </c>
      <c r="C27" s="697">
        <v>0</v>
      </c>
      <c r="D27" s="714">
        <v>0</v>
      </c>
      <c r="E27" s="697">
        <v>2750000</v>
      </c>
      <c r="F27" s="696">
        <v>2750000</v>
      </c>
      <c r="G27" s="697">
        <v>2750000</v>
      </c>
      <c r="H27" s="696">
        <v>100</v>
      </c>
      <c r="I27" s="696">
        <v>0</v>
      </c>
      <c r="J27" s="698" t="s">
        <v>288</v>
      </c>
      <c r="K27" s="699" t="s">
        <v>435</v>
      </c>
      <c r="L27" s="889"/>
    </row>
    <row r="28" spans="1:13" s="706" customFormat="1" ht="40.5">
      <c r="A28" s="699">
        <v>21</v>
      </c>
      <c r="B28" s="713" t="s">
        <v>262</v>
      </c>
      <c r="C28" s="697">
        <v>0</v>
      </c>
      <c r="D28" s="714">
        <v>0</v>
      </c>
      <c r="E28" s="697">
        <v>299974.5</v>
      </c>
      <c r="F28" s="696">
        <v>299974.5</v>
      </c>
      <c r="G28" s="697">
        <v>299974.5</v>
      </c>
      <c r="H28" s="696">
        <v>100</v>
      </c>
      <c r="I28" s="696">
        <v>0</v>
      </c>
      <c r="J28" s="698" t="s">
        <v>281</v>
      </c>
      <c r="K28" s="699" t="s">
        <v>463</v>
      </c>
      <c r="L28" s="889"/>
    </row>
    <row r="29" spans="1:13" s="706" customFormat="1" ht="27.95" customHeight="1">
      <c r="A29" s="699">
        <v>22</v>
      </c>
      <c r="B29" s="716" t="s">
        <v>265</v>
      </c>
      <c r="C29" s="697">
        <v>0</v>
      </c>
      <c r="D29" s="714">
        <v>60000</v>
      </c>
      <c r="E29" s="697">
        <v>0</v>
      </c>
      <c r="F29" s="696">
        <v>60000</v>
      </c>
      <c r="G29" s="697">
        <v>60000</v>
      </c>
      <c r="H29" s="696">
        <v>100</v>
      </c>
      <c r="I29" s="696">
        <v>0</v>
      </c>
      <c r="J29" s="698" t="s">
        <v>451</v>
      </c>
      <c r="K29" s="699" t="s">
        <v>463</v>
      </c>
      <c r="L29" s="889"/>
    </row>
    <row r="30" spans="1:13" s="706" customFormat="1" ht="27.95" customHeight="1">
      <c r="A30" s="699">
        <v>23</v>
      </c>
      <c r="B30" s="716" t="s">
        <v>271</v>
      </c>
      <c r="C30" s="697">
        <v>0</v>
      </c>
      <c r="D30" s="714">
        <v>1680756</v>
      </c>
      <c r="E30" s="697">
        <v>0</v>
      </c>
      <c r="F30" s="696">
        <v>1680756</v>
      </c>
      <c r="G30" s="697">
        <v>1680756</v>
      </c>
      <c r="H30" s="696">
        <v>100</v>
      </c>
      <c r="I30" s="696">
        <v>0</v>
      </c>
      <c r="J30" s="698" t="s">
        <v>284</v>
      </c>
      <c r="K30" s="699" t="s">
        <v>435</v>
      </c>
      <c r="L30" s="889"/>
    </row>
    <row r="31" spans="1:13" s="706" customFormat="1" ht="40.5">
      <c r="A31" s="699">
        <v>24</v>
      </c>
      <c r="B31" s="716" t="s">
        <v>257</v>
      </c>
      <c r="C31" s="697">
        <v>0</v>
      </c>
      <c r="D31" s="714">
        <v>0</v>
      </c>
      <c r="E31" s="697">
        <v>7740141</v>
      </c>
      <c r="F31" s="696">
        <v>7740141</v>
      </c>
      <c r="G31" s="697">
        <v>7740141</v>
      </c>
      <c r="H31" s="696">
        <v>100</v>
      </c>
      <c r="I31" s="696">
        <v>0</v>
      </c>
      <c r="J31" s="698" t="s">
        <v>330</v>
      </c>
      <c r="K31" s="699" t="s">
        <v>435</v>
      </c>
      <c r="L31" s="889"/>
    </row>
    <row r="32" spans="1:13" s="706" customFormat="1" ht="60.75">
      <c r="A32" s="699">
        <v>25</v>
      </c>
      <c r="B32" s="716" t="s">
        <v>464</v>
      </c>
      <c r="C32" s="697">
        <v>0</v>
      </c>
      <c r="D32" s="714">
        <v>0</v>
      </c>
      <c r="E32" s="697">
        <v>107271000</v>
      </c>
      <c r="F32" s="696">
        <v>107271000</v>
      </c>
      <c r="G32" s="697">
        <v>107271000</v>
      </c>
      <c r="H32" s="696">
        <v>100</v>
      </c>
      <c r="I32" s="696">
        <v>0</v>
      </c>
      <c r="J32" s="698" t="s">
        <v>465</v>
      </c>
      <c r="K32" s="699" t="s">
        <v>435</v>
      </c>
      <c r="L32" s="889"/>
    </row>
    <row r="33" spans="1:13" s="706" customFormat="1" ht="40.5">
      <c r="A33" s="699">
        <v>26</v>
      </c>
      <c r="B33" s="713" t="s">
        <v>258</v>
      </c>
      <c r="C33" s="697">
        <v>0</v>
      </c>
      <c r="D33" s="714">
        <v>0</v>
      </c>
      <c r="E33" s="697">
        <v>4583967</v>
      </c>
      <c r="F33" s="696">
        <v>4583967</v>
      </c>
      <c r="G33" s="697">
        <v>4583967</v>
      </c>
      <c r="H33" s="696">
        <v>100</v>
      </c>
      <c r="I33" s="696">
        <v>0</v>
      </c>
      <c r="J33" s="698" t="s">
        <v>466</v>
      </c>
      <c r="K33" s="699" t="s">
        <v>435</v>
      </c>
      <c r="L33" s="889"/>
    </row>
    <row r="34" spans="1:13" s="715" customFormat="1" ht="60.75">
      <c r="A34" s="699">
        <v>27</v>
      </c>
      <c r="B34" s="716" t="s">
        <v>467</v>
      </c>
      <c r="C34" s="697">
        <v>0</v>
      </c>
      <c r="D34" s="714">
        <v>0</v>
      </c>
      <c r="E34" s="697">
        <v>13316400</v>
      </c>
      <c r="F34" s="696">
        <v>13316400</v>
      </c>
      <c r="G34" s="697">
        <v>13316400</v>
      </c>
      <c r="H34" s="696">
        <v>100</v>
      </c>
      <c r="I34" s="696">
        <v>0</v>
      </c>
      <c r="J34" s="698" t="s">
        <v>295</v>
      </c>
      <c r="K34" s="699" t="s">
        <v>435</v>
      </c>
      <c r="L34" s="889"/>
      <c r="M34" s="706"/>
    </row>
    <row r="35" spans="1:13" s="706" customFormat="1" ht="27.95" customHeight="1">
      <c r="A35" s="699">
        <v>28</v>
      </c>
      <c r="B35" s="713" t="s">
        <v>201</v>
      </c>
      <c r="C35" s="697">
        <v>0</v>
      </c>
      <c r="D35" s="714">
        <v>0</v>
      </c>
      <c r="E35" s="697">
        <v>495629.71</v>
      </c>
      <c r="F35" s="696">
        <v>495629.71</v>
      </c>
      <c r="G35" s="697">
        <v>495629.71</v>
      </c>
      <c r="H35" s="696">
        <v>100</v>
      </c>
      <c r="I35" s="696">
        <v>0</v>
      </c>
      <c r="J35" s="698" t="s">
        <v>288</v>
      </c>
      <c r="K35" s="699" t="s">
        <v>435</v>
      </c>
      <c r="L35" s="889"/>
    </row>
    <row r="36" spans="1:13" s="706" customFormat="1" ht="27.95" customHeight="1">
      <c r="A36" s="699">
        <v>29</v>
      </c>
      <c r="B36" s="723" t="s">
        <v>202</v>
      </c>
      <c r="C36" s="697">
        <v>0</v>
      </c>
      <c r="D36" s="714">
        <v>0</v>
      </c>
      <c r="E36" s="697">
        <v>41100</v>
      </c>
      <c r="F36" s="696">
        <v>41100</v>
      </c>
      <c r="G36" s="697">
        <v>41100</v>
      </c>
      <c r="H36" s="696">
        <v>100</v>
      </c>
      <c r="I36" s="696">
        <v>0</v>
      </c>
      <c r="J36" s="698" t="s">
        <v>403</v>
      </c>
      <c r="K36" s="699" t="s">
        <v>435</v>
      </c>
      <c r="L36" s="889"/>
    </row>
    <row r="37" spans="1:13" s="706" customFormat="1" ht="27.95" customHeight="1">
      <c r="A37" s="699">
        <v>30</v>
      </c>
      <c r="B37" s="716" t="s">
        <v>203</v>
      </c>
      <c r="C37" s="697">
        <v>0</v>
      </c>
      <c r="D37" s="714">
        <v>0</v>
      </c>
      <c r="E37" s="697">
        <v>936200</v>
      </c>
      <c r="F37" s="696">
        <v>936200</v>
      </c>
      <c r="G37" s="697">
        <v>936200</v>
      </c>
      <c r="H37" s="696">
        <v>100</v>
      </c>
      <c r="I37" s="696">
        <v>0</v>
      </c>
      <c r="J37" s="698" t="s">
        <v>403</v>
      </c>
      <c r="K37" s="699" t="s">
        <v>435</v>
      </c>
      <c r="L37" s="889"/>
    </row>
    <row r="38" spans="1:13" s="706" customFormat="1" ht="27.95" customHeight="1">
      <c r="A38" s="699">
        <v>31</v>
      </c>
      <c r="B38" s="716" t="s">
        <v>204</v>
      </c>
      <c r="C38" s="697">
        <v>0</v>
      </c>
      <c r="D38" s="714">
        <v>0</v>
      </c>
      <c r="E38" s="697">
        <v>486200</v>
      </c>
      <c r="F38" s="696">
        <v>486200</v>
      </c>
      <c r="G38" s="697">
        <v>486200</v>
      </c>
      <c r="H38" s="696">
        <v>100</v>
      </c>
      <c r="I38" s="696">
        <v>0</v>
      </c>
      <c r="J38" s="698" t="s">
        <v>288</v>
      </c>
      <c r="K38" s="699" t="s">
        <v>435</v>
      </c>
      <c r="L38" s="889"/>
    </row>
    <row r="39" spans="1:13" s="706" customFormat="1" ht="27.95" customHeight="1">
      <c r="A39" s="699">
        <v>32</v>
      </c>
      <c r="B39" s="716" t="s">
        <v>205</v>
      </c>
      <c r="C39" s="697">
        <v>0</v>
      </c>
      <c r="D39" s="714">
        <v>0</v>
      </c>
      <c r="E39" s="697">
        <v>84980</v>
      </c>
      <c r="F39" s="696">
        <v>84980</v>
      </c>
      <c r="G39" s="697">
        <v>84980</v>
      </c>
      <c r="H39" s="696">
        <v>100</v>
      </c>
      <c r="I39" s="696">
        <v>0</v>
      </c>
      <c r="J39" s="698" t="s">
        <v>288</v>
      </c>
      <c r="K39" s="699" t="str">
        <f>+[5]คีย์ข้อมูล!K21</f>
        <v>กค.</v>
      </c>
      <c r="L39" s="889"/>
    </row>
    <row r="40" spans="1:13" s="706" customFormat="1" ht="27.95" customHeight="1">
      <c r="A40" s="699">
        <v>33</v>
      </c>
      <c r="B40" s="716" t="s">
        <v>468</v>
      </c>
      <c r="C40" s="697">
        <v>0</v>
      </c>
      <c r="D40" s="714">
        <v>0</v>
      </c>
      <c r="E40" s="697">
        <v>2165600</v>
      </c>
      <c r="F40" s="696">
        <v>2165600</v>
      </c>
      <c r="G40" s="697">
        <v>2165600</v>
      </c>
      <c r="H40" s="696">
        <v>100</v>
      </c>
      <c r="I40" s="696">
        <v>0</v>
      </c>
      <c r="J40" s="698" t="s">
        <v>288</v>
      </c>
      <c r="K40" s="699" t="s">
        <v>435</v>
      </c>
      <c r="L40" s="889"/>
    </row>
    <row r="41" spans="1:13" s="706" customFormat="1" ht="27.95" customHeight="1">
      <c r="A41" s="699">
        <v>34</v>
      </c>
      <c r="B41" s="716" t="s">
        <v>469</v>
      </c>
      <c r="C41" s="697">
        <v>0</v>
      </c>
      <c r="D41" s="714">
        <v>0</v>
      </c>
      <c r="E41" s="697">
        <v>2192400</v>
      </c>
      <c r="F41" s="696">
        <v>2192400</v>
      </c>
      <c r="G41" s="697">
        <v>2192400</v>
      </c>
      <c r="H41" s="696">
        <v>100</v>
      </c>
      <c r="I41" s="696">
        <v>0</v>
      </c>
      <c r="J41" s="698" t="s">
        <v>351</v>
      </c>
      <c r="K41" s="699" t="s">
        <v>435</v>
      </c>
      <c r="L41" s="889"/>
    </row>
    <row r="42" spans="1:13" s="715" customFormat="1" ht="27.95" customHeight="1">
      <c r="A42" s="699">
        <v>35</v>
      </c>
      <c r="B42" s="716" t="s">
        <v>470</v>
      </c>
      <c r="C42" s="697">
        <v>0</v>
      </c>
      <c r="D42" s="714">
        <v>0</v>
      </c>
      <c r="E42" s="697">
        <v>2995000</v>
      </c>
      <c r="F42" s="696">
        <v>2995000</v>
      </c>
      <c r="G42" s="697">
        <v>2995000</v>
      </c>
      <c r="H42" s="696">
        <v>100</v>
      </c>
      <c r="I42" s="696">
        <v>0</v>
      </c>
      <c r="J42" s="698" t="s">
        <v>471</v>
      </c>
      <c r="K42" s="699" t="s">
        <v>435</v>
      </c>
      <c r="L42" s="889"/>
      <c r="M42" s="706"/>
    </row>
    <row r="43" spans="1:13" s="706" customFormat="1" ht="27.95" customHeight="1">
      <c r="A43" s="699">
        <v>36</v>
      </c>
      <c r="B43" s="716" t="s">
        <v>272</v>
      </c>
      <c r="C43" s="697">
        <v>0</v>
      </c>
      <c r="D43" s="714">
        <v>146668</v>
      </c>
      <c r="E43" s="697">
        <v>0</v>
      </c>
      <c r="F43" s="696">
        <v>146668</v>
      </c>
      <c r="G43" s="697">
        <v>146668</v>
      </c>
      <c r="H43" s="696">
        <v>100</v>
      </c>
      <c r="I43" s="696">
        <v>0</v>
      </c>
      <c r="J43" s="698" t="s">
        <v>343</v>
      </c>
      <c r="K43" s="699" t="s">
        <v>435</v>
      </c>
      <c r="L43" s="889"/>
    </row>
    <row r="44" spans="1:13" s="706" customFormat="1" ht="40.5" customHeight="1">
      <c r="A44" s="699">
        <v>37</v>
      </c>
      <c r="B44" s="716" t="s">
        <v>446</v>
      </c>
      <c r="C44" s="697">
        <v>0</v>
      </c>
      <c r="D44" s="714">
        <v>2514500</v>
      </c>
      <c r="E44" s="697">
        <v>0</v>
      </c>
      <c r="F44" s="696">
        <v>2514500</v>
      </c>
      <c r="G44" s="697">
        <v>2514500</v>
      </c>
      <c r="H44" s="696">
        <v>100</v>
      </c>
      <c r="I44" s="696">
        <v>0</v>
      </c>
      <c r="J44" s="698" t="s">
        <v>447</v>
      </c>
      <c r="K44" s="699" t="s">
        <v>145</v>
      </c>
      <c r="L44" s="889"/>
    </row>
    <row r="45" spans="1:13" s="706" customFormat="1" ht="40.5">
      <c r="A45" s="699">
        <v>38</v>
      </c>
      <c r="B45" s="713" t="s">
        <v>472</v>
      </c>
      <c r="C45" s="697">
        <v>0</v>
      </c>
      <c r="D45" s="714">
        <v>496998.95</v>
      </c>
      <c r="E45" s="697">
        <v>0</v>
      </c>
      <c r="F45" s="696">
        <v>496998.95</v>
      </c>
      <c r="G45" s="697">
        <v>496998.95</v>
      </c>
      <c r="H45" s="696">
        <v>100</v>
      </c>
      <c r="I45" s="696">
        <v>0</v>
      </c>
      <c r="J45" s="698" t="s">
        <v>473</v>
      </c>
      <c r="K45" s="699" t="s">
        <v>145</v>
      </c>
      <c r="L45" s="889"/>
    </row>
    <row r="46" spans="1:13" s="706" customFormat="1" ht="27.95" customHeight="1">
      <c r="A46" s="699">
        <v>39</v>
      </c>
      <c r="B46" s="713" t="s">
        <v>266</v>
      </c>
      <c r="C46" s="697">
        <v>0</v>
      </c>
      <c r="D46" s="714">
        <v>37756.730000000003</v>
      </c>
      <c r="E46" s="697">
        <v>0</v>
      </c>
      <c r="F46" s="696">
        <v>37756.730000000003</v>
      </c>
      <c r="G46" s="697">
        <v>37756.730000000003</v>
      </c>
      <c r="H46" s="696">
        <v>100</v>
      </c>
      <c r="I46" s="696">
        <v>0</v>
      </c>
      <c r="J46" s="698" t="s">
        <v>474</v>
      </c>
      <c r="K46" s="699" t="s">
        <v>145</v>
      </c>
      <c r="L46" s="889"/>
    </row>
    <row r="47" spans="1:13" s="715" customFormat="1" ht="27.95" customHeight="1">
      <c r="A47" s="699">
        <v>40</v>
      </c>
      <c r="B47" s="713" t="s">
        <v>475</v>
      </c>
      <c r="C47" s="697">
        <v>0</v>
      </c>
      <c r="D47" s="714">
        <v>229985.8</v>
      </c>
      <c r="E47" s="697">
        <v>0</v>
      </c>
      <c r="F47" s="696">
        <v>229985.8</v>
      </c>
      <c r="G47" s="697">
        <v>229985.8</v>
      </c>
      <c r="H47" s="696">
        <v>100</v>
      </c>
      <c r="I47" s="696">
        <v>0</v>
      </c>
      <c r="J47" s="698" t="s">
        <v>451</v>
      </c>
      <c r="K47" s="699" t="s">
        <v>462</v>
      </c>
      <c r="L47" s="889"/>
      <c r="M47" s="706"/>
    </row>
    <row r="48" spans="1:13" s="706" customFormat="1" ht="60.75">
      <c r="A48" s="699">
        <v>41</v>
      </c>
      <c r="B48" s="713" t="s">
        <v>267</v>
      </c>
      <c r="C48" s="697">
        <v>0</v>
      </c>
      <c r="D48" s="714">
        <v>54000</v>
      </c>
      <c r="E48" s="697">
        <v>0</v>
      </c>
      <c r="F48" s="696">
        <v>54000</v>
      </c>
      <c r="G48" s="697">
        <v>54000</v>
      </c>
      <c r="H48" s="696">
        <v>100</v>
      </c>
      <c r="I48" s="696">
        <v>0</v>
      </c>
      <c r="J48" s="698" t="s">
        <v>348</v>
      </c>
      <c r="K48" s="699" t="s">
        <v>476</v>
      </c>
      <c r="L48" s="889"/>
    </row>
    <row r="49" spans="1:13" s="706" customFormat="1" ht="81">
      <c r="A49" s="699">
        <v>42</v>
      </c>
      <c r="B49" s="716" t="s">
        <v>477</v>
      </c>
      <c r="C49" s="697">
        <v>0</v>
      </c>
      <c r="D49" s="714">
        <v>276000</v>
      </c>
      <c r="E49" s="697">
        <v>0</v>
      </c>
      <c r="F49" s="696">
        <v>276000</v>
      </c>
      <c r="G49" s="697">
        <v>276000</v>
      </c>
      <c r="H49" s="696">
        <v>100</v>
      </c>
      <c r="I49" s="696">
        <v>0</v>
      </c>
      <c r="J49" s="698" t="s">
        <v>346</v>
      </c>
      <c r="K49" s="699" t="s">
        <v>134</v>
      </c>
      <c r="L49" s="889"/>
    </row>
    <row r="50" spans="1:13" s="706" customFormat="1" ht="40.5">
      <c r="A50" s="699">
        <v>43</v>
      </c>
      <c r="B50" s="713" t="s">
        <v>264</v>
      </c>
      <c r="C50" s="697">
        <v>0</v>
      </c>
      <c r="D50" s="714">
        <v>174240</v>
      </c>
      <c r="E50" s="697">
        <v>0</v>
      </c>
      <c r="F50" s="696">
        <v>174240</v>
      </c>
      <c r="G50" s="697">
        <v>174240</v>
      </c>
      <c r="H50" s="696">
        <v>100</v>
      </c>
      <c r="I50" s="696">
        <v>0</v>
      </c>
      <c r="J50" s="698" t="s">
        <v>478</v>
      </c>
      <c r="K50" s="699" t="s">
        <v>134</v>
      </c>
      <c r="L50" s="889"/>
    </row>
    <row r="51" spans="1:13" s="706" customFormat="1" ht="40.5">
      <c r="A51" s="699">
        <v>44</v>
      </c>
      <c r="B51" s="716" t="s">
        <v>261</v>
      </c>
      <c r="C51" s="697">
        <v>0</v>
      </c>
      <c r="D51" s="714">
        <v>0</v>
      </c>
      <c r="E51" s="697">
        <v>500000</v>
      </c>
      <c r="F51" s="696">
        <v>500000</v>
      </c>
      <c r="G51" s="697">
        <v>500000</v>
      </c>
      <c r="H51" s="696">
        <v>100</v>
      </c>
      <c r="I51" s="696">
        <v>0</v>
      </c>
      <c r="J51" s="698" t="s">
        <v>403</v>
      </c>
      <c r="K51" s="699" t="s">
        <v>134</v>
      </c>
      <c r="L51" s="889"/>
    </row>
    <row r="52" spans="1:13" s="706" customFormat="1" ht="40.5">
      <c r="A52" s="699">
        <v>45</v>
      </c>
      <c r="B52" s="713" t="s">
        <v>479</v>
      </c>
      <c r="C52" s="697">
        <v>0</v>
      </c>
      <c r="D52" s="714">
        <v>0</v>
      </c>
      <c r="E52" s="697">
        <v>181900</v>
      </c>
      <c r="F52" s="696">
        <v>181900</v>
      </c>
      <c r="G52" s="697">
        <v>181900</v>
      </c>
      <c r="H52" s="696">
        <v>100</v>
      </c>
      <c r="I52" s="696">
        <v>0</v>
      </c>
      <c r="J52" s="698" t="s">
        <v>346</v>
      </c>
      <c r="K52" s="699" t="s">
        <v>134</v>
      </c>
      <c r="L52" s="889"/>
    </row>
    <row r="53" spans="1:13" s="706" customFormat="1" ht="40.5">
      <c r="A53" s="699">
        <v>46</v>
      </c>
      <c r="B53" s="716" t="s">
        <v>480</v>
      </c>
      <c r="C53" s="697">
        <v>0</v>
      </c>
      <c r="D53" s="714">
        <v>0</v>
      </c>
      <c r="E53" s="697">
        <v>189400</v>
      </c>
      <c r="F53" s="696">
        <v>189400</v>
      </c>
      <c r="G53" s="697">
        <v>189400</v>
      </c>
      <c r="H53" s="696">
        <v>100</v>
      </c>
      <c r="I53" s="696">
        <v>0</v>
      </c>
      <c r="J53" s="698" t="s">
        <v>346</v>
      </c>
      <c r="K53" s="699" t="s">
        <v>134</v>
      </c>
      <c r="L53" s="889"/>
    </row>
    <row r="54" spans="1:13" s="706" customFormat="1" ht="60.75">
      <c r="A54" s="699">
        <v>47</v>
      </c>
      <c r="B54" s="713" t="s">
        <v>268</v>
      </c>
      <c r="C54" s="697">
        <v>0</v>
      </c>
      <c r="D54" s="714">
        <v>42900</v>
      </c>
      <c r="E54" s="697">
        <v>0</v>
      </c>
      <c r="F54" s="696">
        <v>42900</v>
      </c>
      <c r="G54" s="697">
        <v>42900</v>
      </c>
      <c r="H54" s="696">
        <v>100</v>
      </c>
      <c r="I54" s="696">
        <v>0</v>
      </c>
      <c r="J54" s="698" t="s">
        <v>280</v>
      </c>
      <c r="K54" s="699" t="s">
        <v>134</v>
      </c>
      <c r="L54" s="889"/>
    </row>
    <row r="55" spans="1:13" s="706" customFormat="1" ht="60.75">
      <c r="A55" s="699">
        <v>48</v>
      </c>
      <c r="B55" s="713" t="s">
        <v>263</v>
      </c>
      <c r="C55" s="697">
        <v>0</v>
      </c>
      <c r="D55" s="714">
        <v>252000</v>
      </c>
      <c r="E55" s="697">
        <v>0</v>
      </c>
      <c r="F55" s="696">
        <v>252000</v>
      </c>
      <c r="G55" s="697">
        <v>252000</v>
      </c>
      <c r="H55" s="696">
        <v>100</v>
      </c>
      <c r="I55" s="696">
        <v>0</v>
      </c>
      <c r="J55" s="698" t="s">
        <v>305</v>
      </c>
      <c r="K55" s="699" t="s">
        <v>134</v>
      </c>
      <c r="L55" s="889"/>
    </row>
    <row r="56" spans="1:13" s="706" customFormat="1" ht="60.75">
      <c r="A56" s="699">
        <v>49</v>
      </c>
      <c r="B56" s="713" t="s">
        <v>269</v>
      </c>
      <c r="C56" s="697">
        <v>0</v>
      </c>
      <c r="D56" s="714">
        <v>71500</v>
      </c>
      <c r="E56" s="697">
        <v>0</v>
      </c>
      <c r="F56" s="696">
        <v>71500</v>
      </c>
      <c r="G56" s="697">
        <v>71500</v>
      </c>
      <c r="H56" s="696">
        <v>100</v>
      </c>
      <c r="I56" s="696">
        <v>0</v>
      </c>
      <c r="J56" s="698" t="s">
        <v>305</v>
      </c>
      <c r="K56" s="699" t="s">
        <v>134</v>
      </c>
      <c r="L56" s="889"/>
    </row>
    <row r="57" spans="1:13" s="706" customFormat="1" ht="40.5">
      <c r="A57" s="699">
        <v>50</v>
      </c>
      <c r="B57" s="713" t="s">
        <v>206</v>
      </c>
      <c r="C57" s="697">
        <v>0</v>
      </c>
      <c r="D57" s="714">
        <v>0</v>
      </c>
      <c r="E57" s="697">
        <v>480000</v>
      </c>
      <c r="F57" s="696">
        <v>480000</v>
      </c>
      <c r="G57" s="697">
        <v>480000</v>
      </c>
      <c r="H57" s="696">
        <v>100</v>
      </c>
      <c r="I57" s="696">
        <v>0</v>
      </c>
      <c r="J57" s="698" t="s">
        <v>288</v>
      </c>
      <c r="K57" s="699" t="s">
        <v>134</v>
      </c>
      <c r="L57" s="889"/>
    </row>
    <row r="58" spans="1:13" s="715" customFormat="1" ht="40.5" customHeight="1">
      <c r="A58" s="699">
        <v>51</v>
      </c>
      <c r="B58" s="713" t="s">
        <v>481</v>
      </c>
      <c r="C58" s="697">
        <v>0</v>
      </c>
      <c r="D58" s="714">
        <v>3980000</v>
      </c>
      <c r="E58" s="697">
        <v>0</v>
      </c>
      <c r="F58" s="696">
        <v>3980000</v>
      </c>
      <c r="G58" s="697">
        <v>3980000</v>
      </c>
      <c r="H58" s="696">
        <v>100</v>
      </c>
      <c r="I58" s="696">
        <v>0</v>
      </c>
      <c r="J58" s="698" t="s">
        <v>341</v>
      </c>
      <c r="K58" s="699" t="s">
        <v>183</v>
      </c>
      <c r="L58" s="889"/>
      <c r="M58" s="706"/>
    </row>
    <row r="59" spans="1:13" s="715" customFormat="1" ht="27.95" customHeight="1">
      <c r="A59" s="699">
        <v>52</v>
      </c>
      <c r="B59" s="713" t="s">
        <v>482</v>
      </c>
      <c r="C59" s="697">
        <v>0</v>
      </c>
      <c r="D59" s="714">
        <v>11960000</v>
      </c>
      <c r="E59" s="697">
        <v>0</v>
      </c>
      <c r="F59" s="696">
        <v>11960000</v>
      </c>
      <c r="G59" s="697">
        <v>11960000</v>
      </c>
      <c r="H59" s="696">
        <v>100</v>
      </c>
      <c r="I59" s="696">
        <v>0</v>
      </c>
      <c r="J59" s="698" t="str">
        <f>+[5]คีย์ข้อมูล!J48</f>
        <v xml:space="preserve"> 4 ต.ค.67</v>
      </c>
      <c r="K59" s="699" t="s">
        <v>183</v>
      </c>
      <c r="L59" s="889"/>
      <c r="M59" s="706"/>
    </row>
    <row r="60" spans="1:13" s="706" customFormat="1" ht="40.5" customHeight="1">
      <c r="A60" s="699">
        <v>53</v>
      </c>
      <c r="B60" s="713" t="s">
        <v>483</v>
      </c>
      <c r="C60" s="697">
        <v>0</v>
      </c>
      <c r="D60" s="714">
        <v>19920000</v>
      </c>
      <c r="E60" s="697">
        <v>0</v>
      </c>
      <c r="F60" s="696">
        <v>19920000</v>
      </c>
      <c r="G60" s="697">
        <v>19920000</v>
      </c>
      <c r="H60" s="696">
        <v>100</v>
      </c>
      <c r="I60" s="696">
        <v>0</v>
      </c>
      <c r="J60" s="698" t="s">
        <v>321</v>
      </c>
      <c r="K60" s="699" t="s">
        <v>183</v>
      </c>
      <c r="L60" s="889"/>
    </row>
    <row r="61" spans="1:13" s="706" customFormat="1" ht="27.95" customHeight="1">
      <c r="A61" s="699">
        <v>54</v>
      </c>
      <c r="B61" s="724" t="s">
        <v>484</v>
      </c>
      <c r="C61" s="697">
        <v>0</v>
      </c>
      <c r="D61" s="714">
        <v>2376000</v>
      </c>
      <c r="E61" s="697">
        <v>0</v>
      </c>
      <c r="F61" s="696">
        <v>2376000</v>
      </c>
      <c r="G61" s="697">
        <v>2376000</v>
      </c>
      <c r="H61" s="696">
        <v>100</v>
      </c>
      <c r="I61" s="696">
        <v>0</v>
      </c>
      <c r="J61" s="698" t="s">
        <v>365</v>
      </c>
      <c r="K61" s="699" t="s">
        <v>183</v>
      </c>
      <c r="L61" s="889"/>
    </row>
    <row r="62" spans="1:13" s="706" customFormat="1" ht="40.5" customHeight="1">
      <c r="A62" s="699">
        <v>55</v>
      </c>
      <c r="B62" s="716" t="s">
        <v>485</v>
      </c>
      <c r="C62" s="697">
        <v>0</v>
      </c>
      <c r="D62" s="714">
        <v>14315000</v>
      </c>
      <c r="E62" s="697">
        <v>0</v>
      </c>
      <c r="F62" s="696">
        <v>14315000</v>
      </c>
      <c r="G62" s="697">
        <v>14315000</v>
      </c>
      <c r="H62" s="696">
        <v>100</v>
      </c>
      <c r="I62" s="696">
        <v>0</v>
      </c>
      <c r="J62" s="698" t="s">
        <v>319</v>
      </c>
      <c r="K62" s="699" t="s">
        <v>183</v>
      </c>
      <c r="L62" s="889"/>
    </row>
    <row r="63" spans="1:13" s="706" customFormat="1" ht="60.75">
      <c r="A63" s="699">
        <v>56</v>
      </c>
      <c r="B63" s="713" t="s">
        <v>486</v>
      </c>
      <c r="C63" s="697">
        <v>0</v>
      </c>
      <c r="D63" s="714">
        <v>7936000</v>
      </c>
      <c r="E63" s="697">
        <v>0</v>
      </c>
      <c r="F63" s="696">
        <v>7936000</v>
      </c>
      <c r="G63" s="697">
        <v>7936000</v>
      </c>
      <c r="H63" s="696">
        <v>100</v>
      </c>
      <c r="I63" s="696">
        <v>0</v>
      </c>
      <c r="J63" s="698" t="s">
        <v>487</v>
      </c>
      <c r="K63" s="699" t="s">
        <v>183</v>
      </c>
      <c r="L63" s="889"/>
    </row>
    <row r="64" spans="1:13" s="706" customFormat="1" ht="40.5" customHeight="1">
      <c r="A64" s="699">
        <v>57</v>
      </c>
      <c r="B64" s="713" t="s">
        <v>488</v>
      </c>
      <c r="C64" s="697">
        <v>0</v>
      </c>
      <c r="D64" s="714">
        <v>760000</v>
      </c>
      <c r="E64" s="697">
        <v>0</v>
      </c>
      <c r="F64" s="696">
        <v>760000</v>
      </c>
      <c r="G64" s="697">
        <v>760000</v>
      </c>
      <c r="H64" s="696">
        <v>100</v>
      </c>
      <c r="I64" s="696">
        <v>0</v>
      </c>
      <c r="J64" s="698" t="s">
        <v>489</v>
      </c>
      <c r="K64" s="699" t="s">
        <v>183</v>
      </c>
      <c r="L64" s="889"/>
    </row>
    <row r="65" spans="1:12" s="706" customFormat="1" ht="101.25">
      <c r="A65" s="699">
        <v>58</v>
      </c>
      <c r="B65" s="713" t="s">
        <v>490</v>
      </c>
      <c r="C65" s="697">
        <v>0</v>
      </c>
      <c r="D65" s="714">
        <v>32688000</v>
      </c>
      <c r="E65" s="697">
        <v>0</v>
      </c>
      <c r="F65" s="696">
        <v>32688000</v>
      </c>
      <c r="G65" s="697">
        <v>32688000</v>
      </c>
      <c r="H65" s="696">
        <v>100</v>
      </c>
      <c r="I65" s="696">
        <v>0</v>
      </c>
      <c r="J65" s="698" t="s">
        <v>491</v>
      </c>
      <c r="K65" s="699" t="s">
        <v>183</v>
      </c>
      <c r="L65" s="889"/>
    </row>
    <row r="66" spans="1:12" s="706" customFormat="1" ht="40.5" customHeight="1">
      <c r="A66" s="699">
        <v>59</v>
      </c>
      <c r="B66" s="713" t="s">
        <v>492</v>
      </c>
      <c r="C66" s="697">
        <v>0</v>
      </c>
      <c r="D66" s="714">
        <v>9838000</v>
      </c>
      <c r="E66" s="697">
        <v>0</v>
      </c>
      <c r="F66" s="696">
        <v>9838000</v>
      </c>
      <c r="G66" s="697">
        <v>9838000</v>
      </c>
      <c r="H66" s="696">
        <v>100</v>
      </c>
      <c r="I66" s="696">
        <v>0</v>
      </c>
      <c r="J66" s="698" t="s">
        <v>493</v>
      </c>
      <c r="K66" s="699" t="s">
        <v>183</v>
      </c>
      <c r="L66" s="889"/>
    </row>
    <row r="67" spans="1:12" s="706" customFormat="1" ht="40.5">
      <c r="A67" s="699">
        <v>60</v>
      </c>
      <c r="B67" s="713" t="s">
        <v>494</v>
      </c>
      <c r="C67" s="697">
        <v>0</v>
      </c>
      <c r="D67" s="714">
        <v>995000</v>
      </c>
      <c r="E67" s="697">
        <v>0</v>
      </c>
      <c r="F67" s="696">
        <v>995000</v>
      </c>
      <c r="G67" s="697">
        <v>995000</v>
      </c>
      <c r="H67" s="696">
        <v>100</v>
      </c>
      <c r="I67" s="696">
        <v>0</v>
      </c>
      <c r="J67" s="698" t="s">
        <v>495</v>
      </c>
      <c r="K67" s="699" t="s">
        <v>183</v>
      </c>
      <c r="L67" s="889"/>
    </row>
    <row r="68" spans="1:12" s="706" customFormat="1" ht="40.5">
      <c r="A68" s="699">
        <v>61</v>
      </c>
      <c r="B68" s="713" t="s">
        <v>496</v>
      </c>
      <c r="C68" s="697">
        <v>0</v>
      </c>
      <c r="D68" s="714">
        <v>17980000</v>
      </c>
      <c r="E68" s="697">
        <v>0</v>
      </c>
      <c r="F68" s="696">
        <v>17980000</v>
      </c>
      <c r="G68" s="697">
        <v>17980000</v>
      </c>
      <c r="H68" s="696">
        <v>100</v>
      </c>
      <c r="I68" s="696">
        <v>0</v>
      </c>
      <c r="J68" s="698" t="s">
        <v>497</v>
      </c>
      <c r="K68" s="699" t="s">
        <v>183</v>
      </c>
      <c r="L68" s="889"/>
    </row>
    <row r="69" spans="1:12" s="706" customFormat="1" ht="27" customHeight="1">
      <c r="A69" s="699">
        <v>62</v>
      </c>
      <c r="B69" s="713" t="s">
        <v>498</v>
      </c>
      <c r="C69" s="697">
        <v>0</v>
      </c>
      <c r="D69" s="714">
        <v>16500000</v>
      </c>
      <c r="E69" s="697">
        <v>0</v>
      </c>
      <c r="F69" s="696">
        <v>16500000</v>
      </c>
      <c r="G69" s="697">
        <v>16500000</v>
      </c>
      <c r="H69" s="696">
        <v>100</v>
      </c>
      <c r="I69" s="696">
        <v>0</v>
      </c>
      <c r="J69" s="698" t="s">
        <v>491</v>
      </c>
      <c r="K69" s="699" t="s">
        <v>183</v>
      </c>
      <c r="L69" s="889"/>
    </row>
    <row r="70" spans="1:12" s="706" customFormat="1" ht="27.95" customHeight="1">
      <c r="A70" s="699">
        <v>63</v>
      </c>
      <c r="B70" s="713" t="s">
        <v>499</v>
      </c>
      <c r="C70" s="697">
        <v>0</v>
      </c>
      <c r="D70" s="714">
        <v>40553</v>
      </c>
      <c r="E70" s="697">
        <v>0</v>
      </c>
      <c r="F70" s="696">
        <v>40553</v>
      </c>
      <c r="G70" s="697">
        <v>40553</v>
      </c>
      <c r="H70" s="696">
        <v>100</v>
      </c>
      <c r="I70" s="696">
        <v>0</v>
      </c>
      <c r="J70" s="698" t="s">
        <v>474</v>
      </c>
      <c r="K70" s="699" t="s">
        <v>183</v>
      </c>
      <c r="L70" s="889"/>
    </row>
    <row r="71" spans="1:12" s="706" customFormat="1" ht="40.5">
      <c r="A71" s="699">
        <v>64</v>
      </c>
      <c r="B71" s="713" t="s">
        <v>500</v>
      </c>
      <c r="C71" s="697">
        <v>0</v>
      </c>
      <c r="D71" s="714">
        <v>200000</v>
      </c>
      <c r="E71" s="697">
        <v>0</v>
      </c>
      <c r="F71" s="696">
        <v>200000</v>
      </c>
      <c r="G71" s="697">
        <v>200000</v>
      </c>
      <c r="H71" s="696">
        <v>100</v>
      </c>
      <c r="I71" s="696">
        <v>0</v>
      </c>
      <c r="J71" s="698" t="s">
        <v>296</v>
      </c>
      <c r="K71" s="699" t="str">
        <f>+[5]คีย์ข้อมูล!K66</f>
        <v>สภว.</v>
      </c>
      <c r="L71" s="889"/>
    </row>
    <row r="72" spans="1:12" s="706" customFormat="1" ht="40.5" customHeight="1">
      <c r="A72" s="699">
        <v>65</v>
      </c>
      <c r="B72" s="713" t="s">
        <v>501</v>
      </c>
      <c r="C72" s="697">
        <v>0</v>
      </c>
      <c r="D72" s="714">
        <v>385000</v>
      </c>
      <c r="E72" s="697">
        <v>0</v>
      </c>
      <c r="F72" s="696">
        <v>385000</v>
      </c>
      <c r="G72" s="697">
        <v>385000</v>
      </c>
      <c r="H72" s="696">
        <v>100</v>
      </c>
      <c r="I72" s="696">
        <v>0</v>
      </c>
      <c r="J72" s="698" t="s">
        <v>296</v>
      </c>
      <c r="K72" s="699" t="s">
        <v>183</v>
      </c>
      <c r="L72" s="889"/>
    </row>
    <row r="73" spans="1:12" s="706" customFormat="1" ht="40.5" customHeight="1">
      <c r="A73" s="699">
        <v>66</v>
      </c>
      <c r="B73" s="713" t="s">
        <v>502</v>
      </c>
      <c r="C73" s="697">
        <v>0</v>
      </c>
      <c r="D73" s="714">
        <v>211900</v>
      </c>
      <c r="E73" s="697">
        <v>0</v>
      </c>
      <c r="F73" s="696">
        <v>211900</v>
      </c>
      <c r="G73" s="697">
        <v>211900</v>
      </c>
      <c r="H73" s="696">
        <v>100</v>
      </c>
      <c r="I73" s="696">
        <v>0</v>
      </c>
      <c r="J73" s="698" t="str">
        <f>+[5]คีย์ข้อมูล!J75</f>
        <v xml:space="preserve"> 17 พ.ย.67</v>
      </c>
      <c r="K73" s="699" t="str">
        <f>+[5]คีย์ข้อมูล!K75</f>
        <v>สสช.</v>
      </c>
      <c r="L73" s="889"/>
    </row>
    <row r="74" spans="1:12" s="706" customFormat="1" ht="141.75">
      <c r="A74" s="699">
        <v>67</v>
      </c>
      <c r="B74" s="716" t="s">
        <v>503</v>
      </c>
      <c r="C74" s="697">
        <v>0</v>
      </c>
      <c r="D74" s="714">
        <v>247000</v>
      </c>
      <c r="E74" s="697">
        <v>0</v>
      </c>
      <c r="F74" s="696">
        <v>247000</v>
      </c>
      <c r="G74" s="697">
        <v>247000</v>
      </c>
      <c r="H74" s="696">
        <v>100</v>
      </c>
      <c r="I74" s="696">
        <v>0</v>
      </c>
      <c r="J74" s="698" t="s">
        <v>478</v>
      </c>
      <c r="K74" s="699" t="s">
        <v>429</v>
      </c>
      <c r="L74" s="889"/>
    </row>
    <row r="75" spans="1:12" s="706" customFormat="1" ht="27.95" customHeight="1">
      <c r="A75" s="699">
        <v>68</v>
      </c>
      <c r="B75" s="716" t="s">
        <v>270</v>
      </c>
      <c r="C75" s="697">
        <v>0</v>
      </c>
      <c r="D75" s="714">
        <v>25000</v>
      </c>
      <c r="E75" s="697">
        <v>0</v>
      </c>
      <c r="F75" s="696">
        <v>25000</v>
      </c>
      <c r="G75" s="697">
        <v>25000</v>
      </c>
      <c r="H75" s="696">
        <v>100</v>
      </c>
      <c r="I75" s="696">
        <v>0</v>
      </c>
      <c r="J75" s="698" t="s">
        <v>504</v>
      </c>
      <c r="K75" s="699" t="s">
        <v>429</v>
      </c>
      <c r="L75" s="889"/>
    </row>
    <row r="76" spans="1:12" s="706" customFormat="1" ht="40.5">
      <c r="A76" s="699">
        <v>69</v>
      </c>
      <c r="B76" s="716" t="s">
        <v>260</v>
      </c>
      <c r="C76" s="697">
        <v>0</v>
      </c>
      <c r="D76" s="714">
        <v>1500000</v>
      </c>
      <c r="E76" s="697">
        <v>0</v>
      </c>
      <c r="F76" s="696">
        <v>1500000</v>
      </c>
      <c r="G76" s="697">
        <v>1500000</v>
      </c>
      <c r="H76" s="696">
        <v>100</v>
      </c>
      <c r="I76" s="696">
        <v>0</v>
      </c>
      <c r="J76" s="698" t="s">
        <v>505</v>
      </c>
      <c r="K76" s="699" t="s">
        <v>506</v>
      </c>
      <c r="L76" s="889"/>
    </row>
    <row r="77" spans="1:12" s="706" customFormat="1" ht="40.5">
      <c r="A77" s="699">
        <v>70</v>
      </c>
      <c r="B77" s="713" t="s">
        <v>507</v>
      </c>
      <c r="C77" s="697">
        <v>0</v>
      </c>
      <c r="D77" s="714">
        <v>150000</v>
      </c>
      <c r="E77" s="697">
        <v>0</v>
      </c>
      <c r="F77" s="696">
        <v>150000</v>
      </c>
      <c r="G77" s="697">
        <v>150000</v>
      </c>
      <c r="H77" s="696">
        <v>100</v>
      </c>
      <c r="I77" s="696">
        <v>0</v>
      </c>
      <c r="J77" s="698" t="s">
        <v>451</v>
      </c>
      <c r="K77" s="699" t="s">
        <v>506</v>
      </c>
      <c r="L77" s="889"/>
    </row>
    <row r="78" spans="1:12" s="706" customFormat="1" ht="27.95" customHeight="1">
      <c r="A78" s="719"/>
      <c r="B78" s="725"/>
      <c r="C78" s="720"/>
      <c r="D78" s="721"/>
      <c r="E78" s="720"/>
      <c r="F78" s="721"/>
      <c r="G78" s="720"/>
      <c r="H78" s="721"/>
      <c r="I78" s="721"/>
      <c r="J78" s="722"/>
      <c r="K78" s="719"/>
      <c r="L78" s="889"/>
    </row>
    <row r="79" spans="1:12" s="451" customFormat="1" ht="33" customHeight="1">
      <c r="A79" s="452">
        <v>2</v>
      </c>
      <c r="B79" s="453" t="s">
        <v>512</v>
      </c>
      <c r="C79" s="454">
        <v>679239.47000000009</v>
      </c>
      <c r="D79" s="454">
        <v>30279114.00999999</v>
      </c>
      <c r="E79" s="454">
        <v>24283699.199999999</v>
      </c>
      <c r="F79" s="454">
        <v>55242052.68</v>
      </c>
      <c r="G79" s="454">
        <v>53412813.209999993</v>
      </c>
      <c r="H79" s="454">
        <v>96.688683020893123</v>
      </c>
      <c r="I79" s="454">
        <v>1829239.4699999997</v>
      </c>
      <c r="J79" s="455"/>
      <c r="K79" s="452"/>
      <c r="L79" s="890"/>
    </row>
    <row r="80" spans="1:12" s="451" customFormat="1" ht="27.95" customHeight="1">
      <c r="A80" s="440">
        <v>1</v>
      </c>
      <c r="B80" s="457" t="s">
        <v>306</v>
      </c>
      <c r="C80" s="458">
        <v>0</v>
      </c>
      <c r="D80" s="458">
        <v>1860913.03</v>
      </c>
      <c r="E80" s="458">
        <v>107000</v>
      </c>
      <c r="F80" s="442">
        <v>1967913.03</v>
      </c>
      <c r="G80" s="441">
        <v>1192913.03</v>
      </c>
      <c r="H80" s="441">
        <v>60.618178334842369</v>
      </c>
      <c r="I80" s="441">
        <v>775000</v>
      </c>
      <c r="J80" s="443" t="s">
        <v>307</v>
      </c>
      <c r="K80" s="440"/>
      <c r="L80" s="890">
        <v>84</v>
      </c>
    </row>
    <row r="81" spans="1:13" s="451" customFormat="1" ht="27.95" customHeight="1">
      <c r="A81" s="440">
        <v>2</v>
      </c>
      <c r="B81" s="457" t="s">
        <v>303</v>
      </c>
      <c r="C81" s="458">
        <v>0</v>
      </c>
      <c r="D81" s="458">
        <v>1688245.09</v>
      </c>
      <c r="E81" s="458">
        <v>144860</v>
      </c>
      <c r="F81" s="442">
        <v>1833105.09</v>
      </c>
      <c r="G81" s="441">
        <v>1458105.09</v>
      </c>
      <c r="H81" s="441">
        <v>79.542907711854099</v>
      </c>
      <c r="I81" s="441">
        <v>375000</v>
      </c>
      <c r="J81" s="443" t="s">
        <v>304</v>
      </c>
      <c r="K81" s="440"/>
      <c r="L81" s="890">
        <v>95</v>
      </c>
    </row>
    <row r="82" spans="1:13" s="451" customFormat="1" ht="27.95" customHeight="1">
      <c r="A82" s="440">
        <v>3</v>
      </c>
      <c r="B82" s="457" t="s">
        <v>610</v>
      </c>
      <c r="C82" s="458">
        <v>155289.16</v>
      </c>
      <c r="D82" s="458">
        <v>586125</v>
      </c>
      <c r="E82" s="458">
        <v>292310.84000000003</v>
      </c>
      <c r="F82" s="442">
        <v>1033725</v>
      </c>
      <c r="G82" s="441">
        <v>878435.83999999997</v>
      </c>
      <c r="H82" s="441">
        <v>84.977710706425796</v>
      </c>
      <c r="I82" s="441">
        <v>155289.16000000003</v>
      </c>
      <c r="J82" s="443" t="s">
        <v>296</v>
      </c>
      <c r="K82" s="440"/>
      <c r="L82" s="890">
        <v>46</v>
      </c>
    </row>
    <row r="83" spans="1:13" s="437" customFormat="1" ht="27.95" customHeight="1">
      <c r="A83" s="440">
        <v>4</v>
      </c>
      <c r="B83" s="457" t="s">
        <v>611</v>
      </c>
      <c r="C83" s="458">
        <v>133331.51999999999</v>
      </c>
      <c r="D83" s="458">
        <v>775000</v>
      </c>
      <c r="E83" s="458">
        <v>2893266.12</v>
      </c>
      <c r="F83" s="442">
        <v>3801597.64</v>
      </c>
      <c r="G83" s="441">
        <v>3668266.12</v>
      </c>
      <c r="H83" s="441">
        <v>96.492750347982636</v>
      </c>
      <c r="I83" s="441">
        <v>133331.52000000002</v>
      </c>
      <c r="J83" s="443" t="s">
        <v>297</v>
      </c>
      <c r="K83" s="440"/>
      <c r="L83" s="891">
        <v>44</v>
      </c>
    </row>
    <row r="84" spans="1:13" s="451" customFormat="1" ht="27.95" customHeight="1">
      <c r="A84" s="440">
        <v>5</v>
      </c>
      <c r="B84" s="457" t="s">
        <v>422</v>
      </c>
      <c r="C84" s="458">
        <v>83300</v>
      </c>
      <c r="D84" s="458">
        <v>1172605.98</v>
      </c>
      <c r="E84" s="458">
        <v>451670</v>
      </c>
      <c r="F84" s="442">
        <v>1707575.98</v>
      </c>
      <c r="G84" s="441">
        <v>1624275.98</v>
      </c>
      <c r="H84" s="441">
        <v>95.121739765863893</v>
      </c>
      <c r="I84" s="441">
        <v>83300</v>
      </c>
      <c r="J84" s="443" t="s">
        <v>310</v>
      </c>
      <c r="K84" s="440"/>
      <c r="L84" s="890">
        <v>50</v>
      </c>
    </row>
    <row r="85" spans="1:13" s="451" customFormat="1" ht="27.95" customHeight="1">
      <c r="A85" s="440">
        <v>6</v>
      </c>
      <c r="B85" s="457" t="s">
        <v>421</v>
      </c>
      <c r="C85" s="458">
        <v>82455</v>
      </c>
      <c r="D85" s="458">
        <v>0</v>
      </c>
      <c r="E85" s="458">
        <v>677145</v>
      </c>
      <c r="F85" s="442">
        <v>759600</v>
      </c>
      <c r="G85" s="441">
        <v>677145</v>
      </c>
      <c r="H85" s="441">
        <v>89.144944707740919</v>
      </c>
      <c r="I85" s="441">
        <v>82455</v>
      </c>
      <c r="J85" s="443" t="s">
        <v>274</v>
      </c>
      <c r="K85" s="440"/>
      <c r="L85" s="890">
        <v>57</v>
      </c>
    </row>
    <row r="86" spans="1:13" s="451" customFormat="1" ht="27.95" customHeight="1">
      <c r="A86" s="440">
        <v>7</v>
      </c>
      <c r="B86" s="457" t="s">
        <v>537</v>
      </c>
      <c r="C86" s="458">
        <v>46940.86</v>
      </c>
      <c r="D86" s="458">
        <v>250000</v>
      </c>
      <c r="E86" s="458">
        <v>2121459.14</v>
      </c>
      <c r="F86" s="442">
        <v>2418400</v>
      </c>
      <c r="G86" s="441">
        <v>2371459.14</v>
      </c>
      <c r="H86" s="441">
        <v>98.059011743301355</v>
      </c>
      <c r="I86" s="441">
        <v>46940.85999999987</v>
      </c>
      <c r="J86" s="443" t="s">
        <v>293</v>
      </c>
      <c r="K86" s="440"/>
      <c r="L86" s="890">
        <v>55</v>
      </c>
    </row>
    <row r="87" spans="1:13" s="437" customFormat="1" ht="27.95" customHeight="1">
      <c r="A87" s="440">
        <v>8</v>
      </c>
      <c r="B87" s="457" t="s">
        <v>538</v>
      </c>
      <c r="C87" s="458">
        <v>43800</v>
      </c>
      <c r="D87" s="458">
        <v>0</v>
      </c>
      <c r="E87" s="458">
        <v>306900</v>
      </c>
      <c r="F87" s="442">
        <v>350700</v>
      </c>
      <c r="G87" s="441">
        <v>306900</v>
      </c>
      <c r="H87" s="441">
        <v>87.51069289991446</v>
      </c>
      <c r="I87" s="441">
        <v>43800</v>
      </c>
      <c r="J87" s="443" t="s">
        <v>293</v>
      </c>
      <c r="K87" s="440"/>
      <c r="L87" s="890">
        <v>61</v>
      </c>
      <c r="M87" s="451"/>
    </row>
    <row r="88" spans="1:13" s="451" customFormat="1" ht="27.95" customHeight="1">
      <c r="A88" s="440">
        <v>9</v>
      </c>
      <c r="B88" s="457" t="s">
        <v>419</v>
      </c>
      <c r="C88" s="458">
        <v>34600</v>
      </c>
      <c r="D88" s="458">
        <v>0</v>
      </c>
      <c r="E88" s="458">
        <v>61700</v>
      </c>
      <c r="F88" s="442">
        <v>96300</v>
      </c>
      <c r="G88" s="441">
        <v>61700</v>
      </c>
      <c r="H88" s="441">
        <v>64.070612668743507</v>
      </c>
      <c r="I88" s="441">
        <v>34600</v>
      </c>
      <c r="J88" s="443" t="s">
        <v>285</v>
      </c>
      <c r="K88" s="461"/>
      <c r="L88" s="890">
        <v>56</v>
      </c>
    </row>
    <row r="89" spans="1:13" s="437" customFormat="1" ht="27.95" customHeight="1">
      <c r="A89" s="440">
        <v>10</v>
      </c>
      <c r="B89" s="457" t="s">
        <v>423</v>
      </c>
      <c r="C89" s="458">
        <v>26206</v>
      </c>
      <c r="D89" s="458">
        <v>785000</v>
      </c>
      <c r="E89" s="458">
        <v>18994</v>
      </c>
      <c r="F89" s="442">
        <v>830200</v>
      </c>
      <c r="G89" s="441">
        <v>803994</v>
      </c>
      <c r="H89" s="441">
        <v>96.843411226210549</v>
      </c>
      <c r="I89" s="441">
        <v>26206</v>
      </c>
      <c r="J89" s="443" t="s">
        <v>273</v>
      </c>
      <c r="K89" s="440"/>
      <c r="L89" s="890">
        <v>88</v>
      </c>
      <c r="M89" s="451"/>
    </row>
    <row r="90" spans="1:13" s="437" customFormat="1" ht="27.95" customHeight="1">
      <c r="A90" s="440">
        <v>11</v>
      </c>
      <c r="B90" s="457" t="s">
        <v>539</v>
      </c>
      <c r="C90" s="458">
        <v>19282.309999999998</v>
      </c>
      <c r="D90" s="458">
        <v>655561.18000000005</v>
      </c>
      <c r="E90" s="458">
        <v>627165.68999999994</v>
      </c>
      <c r="F90" s="442">
        <v>1302009.18</v>
      </c>
      <c r="G90" s="441">
        <v>1282726.8700000001</v>
      </c>
      <c r="H90" s="441">
        <v>98.519034251356061</v>
      </c>
      <c r="I90" s="441">
        <v>19282.309999999823</v>
      </c>
      <c r="J90" s="443" t="s">
        <v>288</v>
      </c>
      <c r="K90" s="461"/>
      <c r="L90" s="890">
        <v>60</v>
      </c>
      <c r="M90" s="451"/>
    </row>
    <row r="91" spans="1:13" s="451" customFormat="1" ht="27.95" customHeight="1">
      <c r="A91" s="440">
        <v>12</v>
      </c>
      <c r="B91" s="457" t="s">
        <v>413</v>
      </c>
      <c r="C91" s="458">
        <v>14162</v>
      </c>
      <c r="D91" s="458">
        <v>152000</v>
      </c>
      <c r="E91" s="458">
        <v>31038</v>
      </c>
      <c r="F91" s="442">
        <v>197200</v>
      </c>
      <c r="G91" s="441">
        <v>183038</v>
      </c>
      <c r="H91" s="441">
        <v>92.818458417849897</v>
      </c>
      <c r="I91" s="441">
        <v>14162</v>
      </c>
      <c r="J91" s="443" t="s">
        <v>317</v>
      </c>
      <c r="K91" s="440"/>
      <c r="L91" s="890">
        <v>78</v>
      </c>
    </row>
    <row r="92" spans="1:13" s="693" customFormat="1" ht="27.95" customHeight="1">
      <c r="A92" s="440">
        <v>13</v>
      </c>
      <c r="B92" s="694" t="s">
        <v>414</v>
      </c>
      <c r="C92" s="695">
        <v>13883</v>
      </c>
      <c r="D92" s="695">
        <v>0</v>
      </c>
      <c r="E92" s="695">
        <v>331137</v>
      </c>
      <c r="F92" s="696">
        <v>345020</v>
      </c>
      <c r="G92" s="697">
        <v>331137</v>
      </c>
      <c r="H92" s="697">
        <v>95.97617529418585</v>
      </c>
      <c r="I92" s="697">
        <v>13883</v>
      </c>
      <c r="J92" s="698" t="s">
        <v>282</v>
      </c>
      <c r="K92" s="699"/>
      <c r="L92" s="889">
        <v>58</v>
      </c>
      <c r="M92" s="706"/>
    </row>
    <row r="93" spans="1:13" s="451" customFormat="1" ht="27.95" customHeight="1">
      <c r="A93" s="440">
        <v>14</v>
      </c>
      <c r="B93" s="457" t="s">
        <v>415</v>
      </c>
      <c r="C93" s="458">
        <v>12958</v>
      </c>
      <c r="D93" s="458">
        <v>500000</v>
      </c>
      <c r="E93" s="458">
        <v>77442</v>
      </c>
      <c r="F93" s="442">
        <v>590400</v>
      </c>
      <c r="G93" s="441">
        <v>577442</v>
      </c>
      <c r="H93" s="441">
        <v>97.805216802168019</v>
      </c>
      <c r="I93" s="441">
        <v>12958</v>
      </c>
      <c r="J93" s="443" t="s">
        <v>288</v>
      </c>
      <c r="K93" s="440"/>
      <c r="L93" s="891">
        <v>41</v>
      </c>
      <c r="M93" s="437"/>
    </row>
    <row r="94" spans="1:13" s="437" customFormat="1" ht="27.95" customHeight="1">
      <c r="A94" s="440">
        <v>15</v>
      </c>
      <c r="B94" s="457" t="s">
        <v>612</v>
      </c>
      <c r="C94" s="458">
        <v>5244.03</v>
      </c>
      <c r="D94" s="458">
        <v>375000</v>
      </c>
      <c r="E94" s="458">
        <v>208000</v>
      </c>
      <c r="F94" s="442">
        <v>588244.03</v>
      </c>
      <c r="G94" s="442">
        <v>583000</v>
      </c>
      <c r="H94" s="441">
        <v>99.108528139248605</v>
      </c>
      <c r="I94" s="441">
        <v>5244.0300000000279</v>
      </c>
      <c r="J94" s="443" t="s">
        <v>315</v>
      </c>
      <c r="K94" s="440"/>
      <c r="L94" s="890">
        <v>38</v>
      </c>
      <c r="M94" s="451"/>
    </row>
    <row r="95" spans="1:13" s="451" customFormat="1" ht="27.95" customHeight="1">
      <c r="A95" s="440">
        <v>16</v>
      </c>
      <c r="B95" s="457" t="s">
        <v>425</v>
      </c>
      <c r="C95" s="458">
        <v>4587.59</v>
      </c>
      <c r="D95" s="458">
        <v>375000</v>
      </c>
      <c r="E95" s="458">
        <v>330212.40999999997</v>
      </c>
      <c r="F95" s="442">
        <v>709800</v>
      </c>
      <c r="G95" s="441">
        <v>705212.41</v>
      </c>
      <c r="H95" s="441">
        <v>99.353678500986192</v>
      </c>
      <c r="I95" s="441">
        <v>4587.5899999999674</v>
      </c>
      <c r="J95" s="443" t="s">
        <v>316</v>
      </c>
      <c r="K95" s="440"/>
      <c r="L95" s="891">
        <v>49</v>
      </c>
      <c r="M95" s="437"/>
    </row>
    <row r="96" spans="1:13" s="437" customFormat="1" ht="27.95" customHeight="1">
      <c r="A96" s="440">
        <v>17</v>
      </c>
      <c r="B96" s="457" t="s">
        <v>424</v>
      </c>
      <c r="C96" s="458">
        <v>3200</v>
      </c>
      <c r="D96" s="458">
        <v>0</v>
      </c>
      <c r="E96" s="458">
        <v>450800</v>
      </c>
      <c r="F96" s="442">
        <v>454000</v>
      </c>
      <c r="G96" s="441">
        <v>450800</v>
      </c>
      <c r="H96" s="441">
        <v>99.295154185022028</v>
      </c>
      <c r="I96" s="441">
        <v>3200</v>
      </c>
      <c r="J96" s="443" t="s">
        <v>281</v>
      </c>
      <c r="K96" s="440"/>
      <c r="L96" s="890">
        <v>62</v>
      </c>
      <c r="M96" s="451"/>
    </row>
    <row r="97" spans="1:13" s="451" customFormat="1" ht="27.95" customHeight="1">
      <c r="A97" s="440">
        <v>18</v>
      </c>
      <c r="B97" s="457" t="str">
        <f>+[5]คีย์ข้อมูล!B81</f>
        <v>จังหวัดนนทบุรี 4 รายการ</v>
      </c>
      <c r="C97" s="462">
        <v>0</v>
      </c>
      <c r="D97" s="462">
        <v>933600</v>
      </c>
      <c r="E97" s="462">
        <v>0</v>
      </c>
      <c r="F97" s="442">
        <v>933600</v>
      </c>
      <c r="G97" s="462">
        <v>933600</v>
      </c>
      <c r="H97" s="441">
        <v>100</v>
      </c>
      <c r="I97" s="441">
        <v>0</v>
      </c>
      <c r="J97" s="443" t="s">
        <v>326</v>
      </c>
      <c r="K97" s="440"/>
      <c r="L97" s="890">
        <v>25</v>
      </c>
    </row>
    <row r="98" spans="1:13" s="437" customFormat="1" ht="27.95" customHeight="1">
      <c r="A98" s="440">
        <v>19</v>
      </c>
      <c r="B98" s="457" t="s">
        <v>327</v>
      </c>
      <c r="C98" s="458">
        <v>0</v>
      </c>
      <c r="D98" s="458">
        <v>775000</v>
      </c>
      <c r="E98" s="458">
        <v>0</v>
      </c>
      <c r="F98" s="442">
        <v>775000</v>
      </c>
      <c r="G98" s="441">
        <v>775000</v>
      </c>
      <c r="H98" s="441">
        <v>100</v>
      </c>
      <c r="I98" s="441">
        <v>0</v>
      </c>
      <c r="J98" s="443" t="s">
        <v>328</v>
      </c>
      <c r="K98" s="440"/>
      <c r="L98" s="890">
        <v>26</v>
      </c>
      <c r="M98" s="451"/>
    </row>
    <row r="99" spans="1:13" s="451" customFormat="1" ht="27.95" customHeight="1">
      <c r="A99" s="440">
        <v>20</v>
      </c>
      <c r="B99" s="457" t="s">
        <v>340</v>
      </c>
      <c r="C99" s="458">
        <v>0</v>
      </c>
      <c r="D99" s="458">
        <v>507000</v>
      </c>
      <c r="E99" s="458">
        <v>0</v>
      </c>
      <c r="F99" s="442">
        <v>507000</v>
      </c>
      <c r="G99" s="442">
        <v>507000</v>
      </c>
      <c r="H99" s="441">
        <v>100</v>
      </c>
      <c r="I99" s="441">
        <v>0</v>
      </c>
      <c r="J99" s="443" t="s">
        <v>341</v>
      </c>
      <c r="K99" s="440"/>
      <c r="L99" s="890">
        <v>27</v>
      </c>
    </row>
    <row r="100" spans="1:13" s="451" customFormat="1" ht="27.95" customHeight="1">
      <c r="A100" s="440">
        <v>21</v>
      </c>
      <c r="B100" s="457" t="s">
        <v>324</v>
      </c>
      <c r="C100" s="458">
        <v>0</v>
      </c>
      <c r="D100" s="458">
        <v>874000</v>
      </c>
      <c r="E100" s="458">
        <v>0</v>
      </c>
      <c r="F100" s="442">
        <v>874000</v>
      </c>
      <c r="G100" s="441">
        <v>874000</v>
      </c>
      <c r="H100" s="441">
        <v>100</v>
      </c>
      <c r="I100" s="441">
        <v>0</v>
      </c>
      <c r="J100" s="443" t="s">
        <v>325</v>
      </c>
      <c r="K100" s="440"/>
      <c r="L100" s="890">
        <v>28</v>
      </c>
    </row>
    <row r="101" spans="1:13" s="451" customFormat="1" ht="27.95" customHeight="1">
      <c r="A101" s="440">
        <v>22</v>
      </c>
      <c r="B101" s="457" t="s">
        <v>331</v>
      </c>
      <c r="C101" s="458">
        <v>0</v>
      </c>
      <c r="D101" s="458">
        <v>0</v>
      </c>
      <c r="E101" s="458">
        <v>252000</v>
      </c>
      <c r="F101" s="442">
        <v>252000</v>
      </c>
      <c r="G101" s="441">
        <v>252000</v>
      </c>
      <c r="H101" s="441">
        <v>100</v>
      </c>
      <c r="I101" s="441">
        <v>0</v>
      </c>
      <c r="J101" s="443" t="s">
        <v>332</v>
      </c>
      <c r="K101" s="440"/>
      <c r="L101" s="891">
        <v>31</v>
      </c>
      <c r="M101" s="437"/>
    </row>
    <row r="102" spans="1:13" s="437" customFormat="1" ht="27.95" customHeight="1">
      <c r="A102" s="440">
        <v>23</v>
      </c>
      <c r="B102" s="457" t="s">
        <v>322</v>
      </c>
      <c r="C102" s="458">
        <v>0</v>
      </c>
      <c r="D102" s="458">
        <v>516500</v>
      </c>
      <c r="E102" s="458">
        <v>940000</v>
      </c>
      <c r="F102" s="442">
        <v>1456500</v>
      </c>
      <c r="G102" s="441">
        <v>1456500</v>
      </c>
      <c r="H102" s="441">
        <v>100</v>
      </c>
      <c r="I102" s="441">
        <v>0</v>
      </c>
      <c r="J102" s="443" t="s">
        <v>323</v>
      </c>
      <c r="K102" s="440"/>
      <c r="L102" s="890">
        <v>32</v>
      </c>
      <c r="M102" s="451"/>
    </row>
    <row r="103" spans="1:13" s="451" customFormat="1" ht="27.95" customHeight="1">
      <c r="A103" s="440">
        <v>24</v>
      </c>
      <c r="B103" s="457" t="s">
        <v>342</v>
      </c>
      <c r="C103" s="458">
        <v>0</v>
      </c>
      <c r="D103" s="458">
        <v>575874.74</v>
      </c>
      <c r="E103" s="458">
        <v>0</v>
      </c>
      <c r="F103" s="442">
        <v>575874.74</v>
      </c>
      <c r="G103" s="441">
        <v>575874.74</v>
      </c>
      <c r="H103" s="441">
        <v>100</v>
      </c>
      <c r="I103" s="441">
        <v>0</v>
      </c>
      <c r="J103" s="443" t="s">
        <v>343</v>
      </c>
      <c r="K103" s="440"/>
      <c r="L103" s="891">
        <v>33</v>
      </c>
      <c r="M103" s="437"/>
    </row>
    <row r="104" spans="1:13" s="451" customFormat="1" ht="27.95" customHeight="1">
      <c r="A104" s="440">
        <v>25</v>
      </c>
      <c r="B104" s="457" t="s">
        <v>344</v>
      </c>
      <c r="C104" s="458">
        <v>0</v>
      </c>
      <c r="D104" s="458">
        <v>0</v>
      </c>
      <c r="E104" s="458">
        <v>45200</v>
      </c>
      <c r="F104" s="442">
        <v>45200</v>
      </c>
      <c r="G104" s="441">
        <v>45200</v>
      </c>
      <c r="H104" s="441">
        <v>100</v>
      </c>
      <c r="I104" s="441">
        <v>0</v>
      </c>
      <c r="J104" s="443" t="s">
        <v>326</v>
      </c>
      <c r="K104" s="440"/>
      <c r="L104" s="890">
        <v>34</v>
      </c>
    </row>
    <row r="105" spans="1:13" s="451" customFormat="1" ht="27.95" customHeight="1">
      <c r="A105" s="440">
        <v>26</v>
      </c>
      <c r="B105" s="457" t="s">
        <v>336</v>
      </c>
      <c r="C105" s="458">
        <v>0</v>
      </c>
      <c r="D105" s="458">
        <v>144798.66</v>
      </c>
      <c r="E105" s="458">
        <v>0</v>
      </c>
      <c r="F105" s="442">
        <v>144798.66</v>
      </c>
      <c r="G105" s="441">
        <v>144798.66</v>
      </c>
      <c r="H105" s="441">
        <v>100</v>
      </c>
      <c r="I105" s="441">
        <v>0</v>
      </c>
      <c r="J105" s="443" t="s">
        <v>316</v>
      </c>
      <c r="K105" s="440"/>
      <c r="L105" s="891">
        <v>37</v>
      </c>
      <c r="M105" s="437"/>
    </row>
    <row r="106" spans="1:13" s="451" customFormat="1" ht="27.75" customHeight="1">
      <c r="A106" s="440">
        <v>27</v>
      </c>
      <c r="B106" s="457" t="s">
        <v>283</v>
      </c>
      <c r="C106" s="458">
        <v>0</v>
      </c>
      <c r="D106" s="458">
        <v>0</v>
      </c>
      <c r="E106" s="458">
        <v>104000</v>
      </c>
      <c r="F106" s="442">
        <v>104000</v>
      </c>
      <c r="G106" s="441">
        <v>104000</v>
      </c>
      <c r="H106" s="441">
        <v>100</v>
      </c>
      <c r="I106" s="441">
        <v>0</v>
      </c>
      <c r="J106" s="443" t="s">
        <v>284</v>
      </c>
      <c r="K106" s="440"/>
      <c r="L106" s="891">
        <v>40</v>
      </c>
      <c r="M106" s="437"/>
    </row>
    <row r="107" spans="1:13" s="451" customFormat="1" ht="27.75" customHeight="1">
      <c r="A107" s="440">
        <v>28</v>
      </c>
      <c r="B107" s="457" t="s">
        <v>345</v>
      </c>
      <c r="C107" s="458">
        <v>0</v>
      </c>
      <c r="D107" s="458">
        <v>810372.69</v>
      </c>
      <c r="E107" s="458">
        <v>0</v>
      </c>
      <c r="F107" s="442">
        <v>810372.69</v>
      </c>
      <c r="G107" s="442">
        <v>810372.69</v>
      </c>
      <c r="H107" s="441">
        <v>100</v>
      </c>
      <c r="I107" s="441">
        <v>0</v>
      </c>
      <c r="J107" s="443" t="s">
        <v>346</v>
      </c>
      <c r="K107" s="440"/>
      <c r="L107" s="890">
        <v>45</v>
      </c>
    </row>
    <row r="108" spans="1:13" s="451" customFormat="1" ht="27.75" customHeight="1">
      <c r="A108" s="440">
        <v>29</v>
      </c>
      <c r="B108" s="457" t="s">
        <v>275</v>
      </c>
      <c r="C108" s="458">
        <v>0</v>
      </c>
      <c r="D108" s="458">
        <v>694000</v>
      </c>
      <c r="E108" s="458">
        <v>0</v>
      </c>
      <c r="F108" s="442">
        <v>694000</v>
      </c>
      <c r="G108" s="441">
        <v>694000</v>
      </c>
      <c r="H108" s="441">
        <v>100</v>
      </c>
      <c r="I108" s="441">
        <v>0</v>
      </c>
      <c r="J108" s="443" t="s">
        <v>276</v>
      </c>
      <c r="K108" s="440"/>
      <c r="L108" s="890">
        <v>47</v>
      </c>
    </row>
    <row r="109" spans="1:13" s="451" customFormat="1" ht="27.75" customHeight="1">
      <c r="A109" s="440">
        <v>30</v>
      </c>
      <c r="B109" s="457" t="s">
        <v>318</v>
      </c>
      <c r="C109" s="458">
        <v>0</v>
      </c>
      <c r="D109" s="458">
        <v>1334281.1100000001</v>
      </c>
      <c r="E109" s="458">
        <v>253200</v>
      </c>
      <c r="F109" s="442">
        <v>1587481.11</v>
      </c>
      <c r="G109" s="441">
        <v>1587481.11</v>
      </c>
      <c r="H109" s="441">
        <v>100</v>
      </c>
      <c r="I109" s="441">
        <v>0</v>
      </c>
      <c r="J109" s="443" t="s">
        <v>319</v>
      </c>
      <c r="K109" s="440"/>
      <c r="L109" s="891">
        <v>51</v>
      </c>
      <c r="M109" s="437"/>
    </row>
    <row r="110" spans="1:13" s="451" customFormat="1" ht="27.75" customHeight="1">
      <c r="A110" s="440">
        <v>31</v>
      </c>
      <c r="B110" s="457" t="s">
        <v>335</v>
      </c>
      <c r="C110" s="458">
        <v>0</v>
      </c>
      <c r="D110" s="458">
        <v>132500</v>
      </c>
      <c r="E110" s="458">
        <v>82200</v>
      </c>
      <c r="F110" s="442">
        <v>214700</v>
      </c>
      <c r="G110" s="441">
        <v>214700</v>
      </c>
      <c r="H110" s="441">
        <v>100</v>
      </c>
      <c r="I110" s="441">
        <v>0</v>
      </c>
      <c r="J110" s="443" t="s">
        <v>290</v>
      </c>
      <c r="K110" s="440"/>
      <c r="L110" s="890">
        <v>52</v>
      </c>
    </row>
    <row r="111" spans="1:13" s="451" customFormat="1" ht="27.95" customHeight="1">
      <c r="A111" s="440">
        <v>32</v>
      </c>
      <c r="B111" s="457" t="s">
        <v>308</v>
      </c>
      <c r="C111" s="458">
        <v>0</v>
      </c>
      <c r="D111" s="458">
        <v>400000</v>
      </c>
      <c r="E111" s="458">
        <v>547900</v>
      </c>
      <c r="F111" s="442">
        <v>947900</v>
      </c>
      <c r="G111" s="441">
        <v>947900</v>
      </c>
      <c r="H111" s="441">
        <v>100</v>
      </c>
      <c r="I111" s="441">
        <v>0</v>
      </c>
      <c r="J111" s="443" t="s">
        <v>309</v>
      </c>
      <c r="K111" s="440"/>
      <c r="L111" s="890">
        <v>53</v>
      </c>
    </row>
    <row r="112" spans="1:13" s="437" customFormat="1" ht="27.95" customHeight="1">
      <c r="A112" s="440">
        <v>33</v>
      </c>
      <c r="B112" s="457" t="s">
        <v>347</v>
      </c>
      <c r="C112" s="458">
        <v>0</v>
      </c>
      <c r="D112" s="458">
        <v>996271.22</v>
      </c>
      <c r="E112" s="458">
        <v>8000</v>
      </c>
      <c r="F112" s="442">
        <v>1004271.22</v>
      </c>
      <c r="G112" s="442">
        <v>1004271.22</v>
      </c>
      <c r="H112" s="441">
        <v>100</v>
      </c>
      <c r="I112" s="441">
        <v>0</v>
      </c>
      <c r="J112" s="443" t="s">
        <v>348</v>
      </c>
      <c r="K112" s="440"/>
      <c r="L112" s="890">
        <v>54</v>
      </c>
      <c r="M112" s="451"/>
    </row>
    <row r="113" spans="1:13" s="437" customFormat="1" ht="27.95" customHeight="1">
      <c r="A113" s="440">
        <v>34</v>
      </c>
      <c r="B113" s="457" t="s">
        <v>277</v>
      </c>
      <c r="C113" s="458">
        <v>0</v>
      </c>
      <c r="D113" s="458">
        <v>0</v>
      </c>
      <c r="E113" s="458">
        <v>500000</v>
      </c>
      <c r="F113" s="442">
        <v>500000</v>
      </c>
      <c r="G113" s="441">
        <v>500000</v>
      </c>
      <c r="H113" s="441">
        <v>100</v>
      </c>
      <c r="I113" s="441">
        <v>0</v>
      </c>
      <c r="J113" s="443" t="s">
        <v>278</v>
      </c>
      <c r="K113" s="440"/>
      <c r="L113" s="890">
        <v>59</v>
      </c>
      <c r="M113" s="451"/>
    </row>
    <row r="114" spans="1:13" s="451" customFormat="1" ht="27.75" customHeight="1">
      <c r="A114" s="440">
        <v>35</v>
      </c>
      <c r="B114" s="457" t="s">
        <v>349</v>
      </c>
      <c r="C114" s="458">
        <v>0</v>
      </c>
      <c r="D114" s="458">
        <v>8000</v>
      </c>
      <c r="E114" s="458">
        <v>70500</v>
      </c>
      <c r="F114" s="442">
        <v>78500</v>
      </c>
      <c r="G114" s="441">
        <v>78500</v>
      </c>
      <c r="H114" s="441">
        <v>100</v>
      </c>
      <c r="I114" s="441">
        <v>0</v>
      </c>
      <c r="J114" s="443" t="s">
        <v>315</v>
      </c>
      <c r="K114" s="440"/>
      <c r="L114" s="890">
        <v>64</v>
      </c>
    </row>
    <row r="115" spans="1:13" s="451" customFormat="1" ht="27.75" customHeight="1">
      <c r="A115" s="440">
        <v>36</v>
      </c>
      <c r="B115" s="457" t="s">
        <v>350</v>
      </c>
      <c r="C115" s="458">
        <v>0</v>
      </c>
      <c r="D115" s="458">
        <v>500000</v>
      </c>
      <c r="E115" s="458">
        <v>564400</v>
      </c>
      <c r="F115" s="442">
        <v>1064400</v>
      </c>
      <c r="G115" s="441">
        <v>1064400</v>
      </c>
      <c r="H115" s="441">
        <v>100</v>
      </c>
      <c r="I115" s="441">
        <v>0</v>
      </c>
      <c r="J115" s="443" t="s">
        <v>351</v>
      </c>
      <c r="K115" s="461"/>
      <c r="L115" s="890">
        <v>65</v>
      </c>
    </row>
    <row r="116" spans="1:13" s="451" customFormat="1" ht="27.75" customHeight="1">
      <c r="A116" s="440">
        <v>37</v>
      </c>
      <c r="B116" s="457" t="s">
        <v>320</v>
      </c>
      <c r="C116" s="458">
        <v>0</v>
      </c>
      <c r="D116" s="458">
        <v>398300</v>
      </c>
      <c r="E116" s="458">
        <v>418000</v>
      </c>
      <c r="F116" s="442">
        <v>816300</v>
      </c>
      <c r="G116" s="441">
        <v>816300</v>
      </c>
      <c r="H116" s="441">
        <v>100</v>
      </c>
      <c r="I116" s="441">
        <v>0</v>
      </c>
      <c r="J116" s="443" t="s">
        <v>321</v>
      </c>
      <c r="K116" s="440"/>
      <c r="L116" s="891">
        <v>66</v>
      </c>
      <c r="M116" s="437"/>
    </row>
    <row r="117" spans="1:13" s="451" customFormat="1" ht="27.95" customHeight="1">
      <c r="A117" s="440">
        <v>38</v>
      </c>
      <c r="B117" s="457" t="s">
        <v>420</v>
      </c>
      <c r="C117" s="458">
        <v>0</v>
      </c>
      <c r="D117" s="458">
        <v>1584700</v>
      </c>
      <c r="E117" s="458">
        <v>1256100</v>
      </c>
      <c r="F117" s="442">
        <v>2840800</v>
      </c>
      <c r="G117" s="441">
        <v>2840800</v>
      </c>
      <c r="H117" s="441">
        <v>100</v>
      </c>
      <c r="I117" s="441">
        <v>0</v>
      </c>
      <c r="J117" s="443" t="s">
        <v>288</v>
      </c>
      <c r="K117" s="440"/>
      <c r="L117" s="890">
        <v>67</v>
      </c>
    </row>
    <row r="118" spans="1:13" s="451" customFormat="1" ht="27.75" customHeight="1">
      <c r="A118" s="440">
        <v>39</v>
      </c>
      <c r="B118" s="457" t="s">
        <v>279</v>
      </c>
      <c r="C118" s="458">
        <v>0</v>
      </c>
      <c r="D118" s="458">
        <v>465000</v>
      </c>
      <c r="E118" s="458">
        <v>0</v>
      </c>
      <c r="F118" s="442">
        <v>465000</v>
      </c>
      <c r="G118" s="441">
        <v>465000</v>
      </c>
      <c r="H118" s="441">
        <v>100</v>
      </c>
      <c r="I118" s="441">
        <v>0</v>
      </c>
      <c r="J118" s="443" t="s">
        <v>280</v>
      </c>
      <c r="K118" s="440"/>
      <c r="L118" s="890">
        <v>68</v>
      </c>
    </row>
    <row r="119" spans="1:13" s="451" customFormat="1" ht="27.75" customHeight="1">
      <c r="A119" s="440">
        <v>40</v>
      </c>
      <c r="B119" s="457" t="s">
        <v>352</v>
      </c>
      <c r="C119" s="458">
        <v>0</v>
      </c>
      <c r="D119" s="458">
        <v>21000</v>
      </c>
      <c r="E119" s="458">
        <v>0</v>
      </c>
      <c r="F119" s="442">
        <v>21000</v>
      </c>
      <c r="G119" s="441">
        <v>21000</v>
      </c>
      <c r="H119" s="441">
        <v>100</v>
      </c>
      <c r="I119" s="441">
        <v>0</v>
      </c>
      <c r="J119" s="443" t="s">
        <v>301</v>
      </c>
      <c r="K119" s="440"/>
      <c r="L119" s="890">
        <v>70</v>
      </c>
    </row>
    <row r="120" spans="1:13" s="451" customFormat="1" ht="27.75" customHeight="1">
      <c r="A120" s="440">
        <v>41</v>
      </c>
      <c r="B120" s="457" t="s">
        <v>508</v>
      </c>
      <c r="C120" s="458">
        <v>0</v>
      </c>
      <c r="D120" s="458">
        <v>811800</v>
      </c>
      <c r="E120" s="458">
        <v>780000</v>
      </c>
      <c r="F120" s="442">
        <v>1591800</v>
      </c>
      <c r="G120" s="441">
        <v>1591800</v>
      </c>
      <c r="H120" s="441">
        <v>100</v>
      </c>
      <c r="I120" s="441">
        <v>0</v>
      </c>
      <c r="J120" s="443" t="s">
        <v>305</v>
      </c>
      <c r="K120" s="440"/>
      <c r="L120" s="890">
        <v>71</v>
      </c>
    </row>
    <row r="121" spans="1:13" s="451" customFormat="1" ht="27.75" customHeight="1">
      <c r="A121" s="440">
        <v>42</v>
      </c>
      <c r="B121" s="457" t="s">
        <v>291</v>
      </c>
      <c r="C121" s="458">
        <v>0</v>
      </c>
      <c r="D121" s="458">
        <v>934370.47</v>
      </c>
      <c r="E121" s="458">
        <v>227800</v>
      </c>
      <c r="F121" s="442">
        <v>1162170.47</v>
      </c>
      <c r="G121" s="441">
        <v>1162170.47</v>
      </c>
      <c r="H121" s="441">
        <v>100</v>
      </c>
      <c r="I121" s="441">
        <v>0</v>
      </c>
      <c r="J121" s="443" t="s">
        <v>292</v>
      </c>
      <c r="K121" s="440"/>
      <c r="L121" s="890">
        <v>72</v>
      </c>
    </row>
    <row r="122" spans="1:13" s="451" customFormat="1" ht="27.75" customHeight="1">
      <c r="A122" s="440">
        <v>43</v>
      </c>
      <c r="B122" s="457" t="s">
        <v>353</v>
      </c>
      <c r="C122" s="458">
        <v>0</v>
      </c>
      <c r="D122" s="458">
        <v>500000</v>
      </c>
      <c r="E122" s="458">
        <v>0</v>
      </c>
      <c r="F122" s="442">
        <v>500000</v>
      </c>
      <c r="G122" s="441">
        <v>500000</v>
      </c>
      <c r="H122" s="441">
        <v>100</v>
      </c>
      <c r="I122" s="441">
        <v>0</v>
      </c>
      <c r="J122" s="443" t="s">
        <v>305</v>
      </c>
      <c r="K122" s="440"/>
      <c r="L122" s="890">
        <v>74</v>
      </c>
    </row>
    <row r="123" spans="1:13" s="451" customFormat="1" ht="27.75" customHeight="1">
      <c r="A123" s="440">
        <v>44</v>
      </c>
      <c r="B123" s="457" t="s">
        <v>354</v>
      </c>
      <c r="C123" s="458">
        <v>0</v>
      </c>
      <c r="D123" s="458">
        <v>0</v>
      </c>
      <c r="E123" s="458">
        <v>195730</v>
      </c>
      <c r="F123" s="442">
        <v>195730</v>
      </c>
      <c r="G123" s="441">
        <v>195730</v>
      </c>
      <c r="H123" s="441">
        <v>100</v>
      </c>
      <c r="I123" s="441">
        <v>0</v>
      </c>
      <c r="J123" s="443" t="s">
        <v>296</v>
      </c>
      <c r="K123" s="440"/>
      <c r="L123" s="890">
        <v>75</v>
      </c>
    </row>
    <row r="124" spans="1:13" s="451" customFormat="1" ht="27.75" customHeight="1">
      <c r="A124" s="440">
        <v>45</v>
      </c>
      <c r="B124" s="457" t="s">
        <v>313</v>
      </c>
      <c r="C124" s="458">
        <v>0</v>
      </c>
      <c r="D124" s="458">
        <v>380460.4</v>
      </c>
      <c r="E124" s="458">
        <v>104000</v>
      </c>
      <c r="F124" s="442">
        <v>484460.4</v>
      </c>
      <c r="G124" s="441">
        <v>484460.4</v>
      </c>
      <c r="H124" s="441">
        <v>100</v>
      </c>
      <c r="I124" s="441">
        <v>0</v>
      </c>
      <c r="J124" s="443" t="s">
        <v>314</v>
      </c>
      <c r="K124" s="440"/>
      <c r="L124" s="890">
        <v>76</v>
      </c>
    </row>
    <row r="125" spans="1:13" s="451" customFormat="1" ht="27.75" customHeight="1">
      <c r="A125" s="440">
        <v>46</v>
      </c>
      <c r="B125" s="457" t="s">
        <v>329</v>
      </c>
      <c r="C125" s="458">
        <v>0</v>
      </c>
      <c r="D125" s="458">
        <v>74900</v>
      </c>
      <c r="E125" s="458">
        <v>387800</v>
      </c>
      <c r="F125" s="442">
        <v>462700</v>
      </c>
      <c r="G125" s="441">
        <v>462700</v>
      </c>
      <c r="H125" s="441">
        <v>100</v>
      </c>
      <c r="I125" s="441">
        <v>0</v>
      </c>
      <c r="J125" s="443" t="s">
        <v>330</v>
      </c>
      <c r="K125" s="440"/>
      <c r="L125" s="890">
        <v>79</v>
      </c>
    </row>
    <row r="126" spans="1:13" s="451" customFormat="1" ht="27.95" customHeight="1">
      <c r="A126" s="440">
        <v>47</v>
      </c>
      <c r="B126" s="457" t="s">
        <v>286</v>
      </c>
      <c r="C126" s="458">
        <v>0</v>
      </c>
      <c r="D126" s="458">
        <v>775000</v>
      </c>
      <c r="E126" s="458">
        <v>23300</v>
      </c>
      <c r="F126" s="442">
        <v>798300</v>
      </c>
      <c r="G126" s="441">
        <v>798300</v>
      </c>
      <c r="H126" s="441">
        <v>100</v>
      </c>
      <c r="I126" s="441">
        <v>0</v>
      </c>
      <c r="J126" s="443" t="s">
        <v>287</v>
      </c>
      <c r="K126" s="440"/>
      <c r="L126" s="890">
        <v>77</v>
      </c>
    </row>
    <row r="127" spans="1:13" s="451" customFormat="1" ht="27.75" customHeight="1">
      <c r="A127" s="440">
        <v>48</v>
      </c>
      <c r="B127" s="457" t="s">
        <v>337</v>
      </c>
      <c r="C127" s="458">
        <v>0</v>
      </c>
      <c r="D127" s="458">
        <v>0</v>
      </c>
      <c r="E127" s="458">
        <v>362220</v>
      </c>
      <c r="F127" s="442">
        <v>362220</v>
      </c>
      <c r="G127" s="441">
        <v>362220</v>
      </c>
      <c r="H127" s="441">
        <v>100</v>
      </c>
      <c r="I127" s="441">
        <v>0</v>
      </c>
      <c r="J127" s="443" t="s">
        <v>301</v>
      </c>
      <c r="K127" s="440"/>
      <c r="L127" s="890">
        <v>80</v>
      </c>
    </row>
    <row r="128" spans="1:13" s="451" customFormat="1" ht="27.95" customHeight="1">
      <c r="A128" s="440">
        <v>49</v>
      </c>
      <c r="B128" s="457" t="s">
        <v>298</v>
      </c>
      <c r="C128" s="458">
        <v>0</v>
      </c>
      <c r="D128" s="458">
        <v>868600</v>
      </c>
      <c r="E128" s="458">
        <v>360000</v>
      </c>
      <c r="F128" s="442">
        <v>1228600</v>
      </c>
      <c r="G128" s="441">
        <v>1228600</v>
      </c>
      <c r="H128" s="441">
        <v>100</v>
      </c>
      <c r="I128" s="441">
        <v>0</v>
      </c>
      <c r="J128" s="443" t="s">
        <v>299</v>
      </c>
      <c r="K128" s="440"/>
      <c r="L128" s="890">
        <v>81</v>
      </c>
    </row>
    <row r="129" spans="1:13" s="451" customFormat="1" ht="27.75" customHeight="1">
      <c r="A129" s="440">
        <v>50</v>
      </c>
      <c r="B129" s="457" t="s">
        <v>294</v>
      </c>
      <c r="C129" s="458">
        <v>0</v>
      </c>
      <c r="D129" s="458">
        <v>562000</v>
      </c>
      <c r="E129" s="458">
        <v>2186289</v>
      </c>
      <c r="F129" s="442">
        <v>2748289</v>
      </c>
      <c r="G129" s="441">
        <v>2748289</v>
      </c>
      <c r="H129" s="441">
        <v>100</v>
      </c>
      <c r="I129" s="441">
        <v>0</v>
      </c>
      <c r="J129" s="443" t="s">
        <v>295</v>
      </c>
      <c r="K129" s="440"/>
      <c r="L129" s="890">
        <v>85</v>
      </c>
    </row>
    <row r="130" spans="1:13" s="451" customFormat="1" ht="27.75" customHeight="1">
      <c r="A130" s="440">
        <v>51</v>
      </c>
      <c r="B130" s="457" t="s">
        <v>333</v>
      </c>
      <c r="C130" s="458">
        <v>0</v>
      </c>
      <c r="D130" s="458">
        <v>0</v>
      </c>
      <c r="E130" s="458">
        <v>656600</v>
      </c>
      <c r="F130" s="442">
        <v>656600</v>
      </c>
      <c r="G130" s="441">
        <v>656600</v>
      </c>
      <c r="H130" s="441">
        <v>100</v>
      </c>
      <c r="I130" s="441">
        <v>0</v>
      </c>
      <c r="J130" s="443" t="s">
        <v>334</v>
      </c>
      <c r="K130" s="440"/>
      <c r="L130" s="890">
        <v>86</v>
      </c>
    </row>
    <row r="131" spans="1:13" s="693" customFormat="1" ht="27.95" customHeight="1">
      <c r="A131" s="440">
        <v>52</v>
      </c>
      <c r="B131" s="694" t="s">
        <v>509</v>
      </c>
      <c r="C131" s="695">
        <v>0</v>
      </c>
      <c r="D131" s="695">
        <v>0</v>
      </c>
      <c r="E131" s="695">
        <v>416760</v>
      </c>
      <c r="F131" s="696">
        <v>416760</v>
      </c>
      <c r="G131" s="697">
        <v>416760</v>
      </c>
      <c r="H131" s="697">
        <v>100</v>
      </c>
      <c r="I131" s="697">
        <v>0</v>
      </c>
      <c r="J131" s="698" t="s">
        <v>288</v>
      </c>
      <c r="K131" s="699"/>
      <c r="L131" s="892">
        <v>87</v>
      </c>
    </row>
    <row r="132" spans="1:13" s="451" customFormat="1" ht="27.75" customHeight="1">
      <c r="A132" s="440">
        <v>53</v>
      </c>
      <c r="B132" s="457" t="s">
        <v>338</v>
      </c>
      <c r="C132" s="458">
        <v>0</v>
      </c>
      <c r="D132" s="458">
        <v>598159.35999999999</v>
      </c>
      <c r="E132" s="458">
        <v>371820</v>
      </c>
      <c r="F132" s="442">
        <v>969979.36</v>
      </c>
      <c r="G132" s="441">
        <v>969979.36</v>
      </c>
      <c r="H132" s="441">
        <v>100</v>
      </c>
      <c r="I132" s="441">
        <v>0</v>
      </c>
      <c r="J132" s="443" t="s">
        <v>339</v>
      </c>
      <c r="K132" s="440"/>
      <c r="L132" s="890">
        <v>89</v>
      </c>
    </row>
    <row r="133" spans="1:13" s="451" customFormat="1" ht="27.75" customHeight="1">
      <c r="A133" s="440">
        <v>54</v>
      </c>
      <c r="B133" s="457" t="s">
        <v>355</v>
      </c>
      <c r="C133" s="458">
        <v>0</v>
      </c>
      <c r="D133" s="458">
        <v>500000</v>
      </c>
      <c r="E133" s="458">
        <v>147780</v>
      </c>
      <c r="F133" s="442">
        <v>647780</v>
      </c>
      <c r="G133" s="441">
        <v>647780</v>
      </c>
      <c r="H133" s="441">
        <v>100</v>
      </c>
      <c r="I133" s="441">
        <v>0</v>
      </c>
      <c r="J133" s="443" t="s">
        <v>341</v>
      </c>
      <c r="K133" s="440"/>
      <c r="L133" s="890">
        <v>92</v>
      </c>
    </row>
    <row r="134" spans="1:13" s="451" customFormat="1" ht="27.75" customHeight="1">
      <c r="A134" s="440">
        <v>55</v>
      </c>
      <c r="B134" s="457" t="s">
        <v>302</v>
      </c>
      <c r="C134" s="458">
        <v>0</v>
      </c>
      <c r="D134" s="458">
        <v>28000</v>
      </c>
      <c r="E134" s="458">
        <v>747000</v>
      </c>
      <c r="F134" s="442">
        <v>775000</v>
      </c>
      <c r="G134" s="441">
        <v>775000</v>
      </c>
      <c r="H134" s="441">
        <v>100</v>
      </c>
      <c r="I134" s="441">
        <v>0</v>
      </c>
      <c r="J134" s="443" t="s">
        <v>247</v>
      </c>
      <c r="K134" s="440"/>
      <c r="L134" s="890">
        <v>94</v>
      </c>
    </row>
    <row r="135" spans="1:13" s="437" customFormat="1" ht="27.95" customHeight="1">
      <c r="A135" s="440">
        <v>56</v>
      </c>
      <c r="B135" s="457" t="s">
        <v>300</v>
      </c>
      <c r="C135" s="458">
        <v>0</v>
      </c>
      <c r="D135" s="458">
        <v>1056000</v>
      </c>
      <c r="E135" s="458">
        <v>161000</v>
      </c>
      <c r="F135" s="442">
        <v>1217000</v>
      </c>
      <c r="G135" s="441">
        <v>1217000</v>
      </c>
      <c r="H135" s="441">
        <v>100</v>
      </c>
      <c r="I135" s="441">
        <v>0</v>
      </c>
      <c r="J135" s="443" t="s">
        <v>301</v>
      </c>
      <c r="K135" s="440"/>
      <c r="L135" s="890">
        <v>91</v>
      </c>
      <c r="M135" s="451"/>
    </row>
    <row r="136" spans="1:13" s="451" customFormat="1" ht="27.75" customHeight="1">
      <c r="A136" s="440">
        <v>57</v>
      </c>
      <c r="B136" s="457" t="s">
        <v>289</v>
      </c>
      <c r="C136" s="458">
        <v>0</v>
      </c>
      <c r="D136" s="458">
        <v>862600</v>
      </c>
      <c r="E136" s="458">
        <v>102300</v>
      </c>
      <c r="F136" s="442">
        <v>964900</v>
      </c>
      <c r="G136" s="441">
        <v>964900</v>
      </c>
      <c r="H136" s="441">
        <v>100</v>
      </c>
      <c r="I136" s="441">
        <v>0</v>
      </c>
      <c r="J136" s="443" t="s">
        <v>290</v>
      </c>
      <c r="K136" s="440"/>
      <c r="L136" s="890">
        <v>97</v>
      </c>
    </row>
    <row r="137" spans="1:13" s="451" customFormat="1" ht="28.5" customHeight="1">
      <c r="A137" s="440">
        <v>58</v>
      </c>
      <c r="B137" s="457" t="s">
        <v>356</v>
      </c>
      <c r="C137" s="458">
        <v>0</v>
      </c>
      <c r="D137" s="458">
        <v>400000</v>
      </c>
      <c r="E137" s="458">
        <v>0</v>
      </c>
      <c r="F137" s="442">
        <v>400000</v>
      </c>
      <c r="G137" s="441">
        <v>400000</v>
      </c>
      <c r="H137" s="441">
        <v>100</v>
      </c>
      <c r="I137" s="441">
        <v>0</v>
      </c>
      <c r="J137" s="443" t="s">
        <v>357</v>
      </c>
      <c r="K137" s="440"/>
      <c r="L137" s="890">
        <v>98</v>
      </c>
    </row>
    <row r="138" spans="1:13" s="451" customFormat="1" ht="27.95" customHeight="1">
      <c r="A138" s="440">
        <v>59</v>
      </c>
      <c r="B138" s="457" t="s">
        <v>311</v>
      </c>
      <c r="C138" s="458">
        <v>0</v>
      </c>
      <c r="D138" s="458">
        <v>1080575.08</v>
      </c>
      <c r="E138" s="458">
        <v>2880700</v>
      </c>
      <c r="F138" s="442">
        <v>3961275.08</v>
      </c>
      <c r="G138" s="441">
        <v>3961275.08</v>
      </c>
      <c r="H138" s="441">
        <v>100</v>
      </c>
      <c r="I138" s="441">
        <v>0</v>
      </c>
      <c r="J138" s="443" t="s">
        <v>312</v>
      </c>
      <c r="K138" s="440"/>
      <c r="L138" s="890">
        <v>124</v>
      </c>
    </row>
    <row r="139" spans="1:13" s="437" customFormat="1" ht="27.75" customHeight="1">
      <c r="A139" s="446"/>
      <c r="B139" s="450"/>
      <c r="C139" s="447"/>
      <c r="D139" s="448"/>
      <c r="E139" s="448"/>
      <c r="F139" s="447"/>
      <c r="G139" s="448"/>
      <c r="H139" s="447"/>
      <c r="I139" s="447"/>
      <c r="J139" s="449"/>
      <c r="K139" s="446"/>
      <c r="L139" s="890"/>
      <c r="M139" s="451"/>
    </row>
    <row r="140" spans="1:13" s="463" customFormat="1" ht="33" customHeight="1">
      <c r="A140" s="452">
        <v>3</v>
      </c>
      <c r="B140" s="452" t="s">
        <v>251</v>
      </c>
      <c r="C140" s="464">
        <v>0</v>
      </c>
      <c r="D140" s="464">
        <v>574927</v>
      </c>
      <c r="E140" s="464">
        <v>1394780</v>
      </c>
      <c r="F140" s="464">
        <v>1969707</v>
      </c>
      <c r="G140" s="464">
        <v>1969707</v>
      </c>
      <c r="H140" s="464">
        <v>100</v>
      </c>
      <c r="I140" s="464">
        <v>0</v>
      </c>
      <c r="J140" s="452"/>
      <c r="K140" s="452"/>
      <c r="L140" s="893"/>
    </row>
    <row r="141" spans="1:13" s="426" customFormat="1" ht="27.95" customHeight="1">
      <c r="A141" s="438">
        <v>1</v>
      </c>
      <c r="B141" s="465" t="s">
        <v>361</v>
      </c>
      <c r="C141" s="456">
        <v>0</v>
      </c>
      <c r="D141" s="456">
        <v>0</v>
      </c>
      <c r="E141" s="456">
        <v>87500</v>
      </c>
      <c r="F141" s="456">
        <v>87500</v>
      </c>
      <c r="G141" s="456">
        <v>87500</v>
      </c>
      <c r="H141" s="456">
        <v>100</v>
      </c>
      <c r="I141" s="456">
        <v>0</v>
      </c>
      <c r="J141" s="439" t="s">
        <v>332</v>
      </c>
      <c r="K141" s="438"/>
      <c r="L141" s="894">
        <v>113</v>
      </c>
    </row>
    <row r="142" spans="1:13" s="426" customFormat="1" ht="27.95" customHeight="1">
      <c r="A142" s="440">
        <v>2</v>
      </c>
      <c r="B142" s="444" t="s">
        <v>362</v>
      </c>
      <c r="C142" s="458">
        <v>0</v>
      </c>
      <c r="D142" s="458">
        <v>120400</v>
      </c>
      <c r="E142" s="458">
        <v>66640</v>
      </c>
      <c r="F142" s="458">
        <v>187040</v>
      </c>
      <c r="G142" s="458">
        <v>187040</v>
      </c>
      <c r="H142" s="458">
        <v>100</v>
      </c>
      <c r="I142" s="458">
        <v>0</v>
      </c>
      <c r="J142" s="443" t="s">
        <v>357</v>
      </c>
      <c r="K142" s="440"/>
      <c r="L142" s="894">
        <v>115</v>
      </c>
    </row>
    <row r="143" spans="1:13" s="426" customFormat="1" ht="27.95" customHeight="1">
      <c r="A143" s="440">
        <v>3</v>
      </c>
      <c r="B143" s="444" t="s">
        <v>363</v>
      </c>
      <c r="C143" s="458">
        <v>0</v>
      </c>
      <c r="D143" s="458">
        <v>206027</v>
      </c>
      <c r="E143" s="458">
        <v>195790</v>
      </c>
      <c r="F143" s="458">
        <v>401817</v>
      </c>
      <c r="G143" s="458">
        <v>401817</v>
      </c>
      <c r="H143" s="458">
        <v>100</v>
      </c>
      <c r="I143" s="458">
        <v>0</v>
      </c>
      <c r="J143" s="443" t="s">
        <v>346</v>
      </c>
      <c r="K143" s="440"/>
      <c r="L143" s="894">
        <v>117</v>
      </c>
    </row>
    <row r="144" spans="1:13" s="426" customFormat="1" ht="27.95" customHeight="1">
      <c r="A144" s="440">
        <v>4</v>
      </c>
      <c r="B144" s="444" t="s">
        <v>359</v>
      </c>
      <c r="C144" s="458">
        <v>0</v>
      </c>
      <c r="D144" s="458">
        <v>0</v>
      </c>
      <c r="E144" s="458">
        <v>715000</v>
      </c>
      <c r="F144" s="458">
        <v>715000</v>
      </c>
      <c r="G144" s="458">
        <v>715000</v>
      </c>
      <c r="H144" s="458">
        <v>100</v>
      </c>
      <c r="I144" s="458">
        <v>0</v>
      </c>
      <c r="J144" s="443" t="s">
        <v>301</v>
      </c>
      <c r="K144" s="440"/>
      <c r="L144" s="894">
        <v>119</v>
      </c>
    </row>
    <row r="145" spans="1:13" s="426" customFormat="1" ht="27.95" customHeight="1">
      <c r="A145" s="440">
        <v>5</v>
      </c>
      <c r="B145" s="444" t="s">
        <v>360</v>
      </c>
      <c r="C145" s="458">
        <v>0</v>
      </c>
      <c r="D145" s="458">
        <v>248500</v>
      </c>
      <c r="E145" s="458">
        <v>110500</v>
      </c>
      <c r="F145" s="458">
        <v>359000</v>
      </c>
      <c r="G145" s="458">
        <v>359000</v>
      </c>
      <c r="H145" s="458">
        <v>100</v>
      </c>
      <c r="I145" s="458">
        <v>0</v>
      </c>
      <c r="J145" s="443" t="s">
        <v>323</v>
      </c>
      <c r="K145" s="440"/>
      <c r="L145" s="894">
        <v>120</v>
      </c>
    </row>
    <row r="146" spans="1:13" s="426" customFormat="1" ht="27.95" customHeight="1">
      <c r="A146" s="440">
        <v>6</v>
      </c>
      <c r="B146" s="444" t="s">
        <v>358</v>
      </c>
      <c r="C146" s="458">
        <v>0</v>
      </c>
      <c r="D146" s="458">
        <v>0</v>
      </c>
      <c r="E146" s="458">
        <v>219350</v>
      </c>
      <c r="F146" s="458">
        <v>219350</v>
      </c>
      <c r="G146" s="458">
        <v>219350</v>
      </c>
      <c r="H146" s="458">
        <v>100</v>
      </c>
      <c r="I146" s="458">
        <v>0</v>
      </c>
      <c r="J146" s="443" t="s">
        <v>288</v>
      </c>
      <c r="K146" s="440"/>
      <c r="L146" s="894">
        <v>123</v>
      </c>
    </row>
    <row r="147" spans="1:13" s="426" customFormat="1" ht="27.95" customHeight="1">
      <c r="A147" s="446"/>
      <c r="B147" s="466"/>
      <c r="C147" s="460"/>
      <c r="D147" s="460"/>
      <c r="E147" s="460"/>
      <c r="F147" s="460"/>
      <c r="G147" s="460"/>
      <c r="H147" s="460"/>
      <c r="I147" s="460"/>
      <c r="J147" s="449"/>
      <c r="K147" s="446"/>
      <c r="L147" s="894"/>
    </row>
    <row r="148" spans="1:13" s="463" customFormat="1" ht="33" customHeight="1">
      <c r="A148" s="452">
        <v>4</v>
      </c>
      <c r="B148" s="452" t="s">
        <v>364</v>
      </c>
      <c r="C148" s="464">
        <v>0</v>
      </c>
      <c r="D148" s="464">
        <v>54258000</v>
      </c>
      <c r="E148" s="464">
        <v>0</v>
      </c>
      <c r="F148" s="464">
        <v>54258000</v>
      </c>
      <c r="G148" s="464">
        <v>54258000</v>
      </c>
      <c r="H148" s="464">
        <v>100</v>
      </c>
      <c r="I148" s="464">
        <v>0</v>
      </c>
      <c r="J148" s="452"/>
      <c r="K148" s="452"/>
      <c r="L148" s="893"/>
    </row>
    <row r="149" spans="1:13" s="426" customFormat="1" ht="68.25" customHeight="1">
      <c r="A149" s="438">
        <v>1</v>
      </c>
      <c r="B149" s="465" t="s">
        <v>200</v>
      </c>
      <c r="C149" s="456">
        <v>0</v>
      </c>
      <c r="D149" s="456">
        <v>37636000</v>
      </c>
      <c r="E149" s="456">
        <v>0</v>
      </c>
      <c r="F149" s="456">
        <v>37636000</v>
      </c>
      <c r="G149" s="456">
        <v>37636000</v>
      </c>
      <c r="H149" s="456">
        <v>100</v>
      </c>
      <c r="I149" s="456">
        <v>0</v>
      </c>
      <c r="J149" s="438" t="s">
        <v>366</v>
      </c>
      <c r="K149" s="438" t="s">
        <v>183</v>
      </c>
      <c r="L149" s="894"/>
    </row>
    <row r="150" spans="1:13" s="426" customFormat="1" ht="81" customHeight="1">
      <c r="A150" s="467">
        <v>2</v>
      </c>
      <c r="B150" s="468" t="s">
        <v>199</v>
      </c>
      <c r="C150" s="469">
        <v>0</v>
      </c>
      <c r="D150" s="469">
        <v>980000</v>
      </c>
      <c r="E150" s="469">
        <v>0</v>
      </c>
      <c r="F150" s="458">
        <v>980000</v>
      </c>
      <c r="G150" s="469">
        <v>980000</v>
      </c>
      <c r="H150" s="458">
        <v>100</v>
      </c>
      <c r="I150" s="458">
        <v>0</v>
      </c>
      <c r="J150" s="467" t="s">
        <v>365</v>
      </c>
      <c r="K150" s="467" t="s">
        <v>52</v>
      </c>
      <c r="L150" s="894"/>
    </row>
    <row r="151" spans="1:13" s="426" customFormat="1" ht="81">
      <c r="A151" s="440">
        <v>3</v>
      </c>
      <c r="B151" s="444" t="s">
        <v>198</v>
      </c>
      <c r="C151" s="458">
        <v>0</v>
      </c>
      <c r="D151" s="458">
        <v>15642000</v>
      </c>
      <c r="E151" s="458">
        <v>0</v>
      </c>
      <c r="F151" s="458">
        <v>15642000</v>
      </c>
      <c r="G151" s="458">
        <v>15642000</v>
      </c>
      <c r="H151" s="458">
        <v>100</v>
      </c>
      <c r="I151" s="458">
        <v>0</v>
      </c>
      <c r="J151" s="440" t="s">
        <v>326</v>
      </c>
      <c r="K151" s="440" t="s">
        <v>183</v>
      </c>
      <c r="L151" s="894"/>
    </row>
    <row r="152" spans="1:13" s="426" customFormat="1" ht="33" customHeight="1">
      <c r="A152" s="446"/>
      <c r="B152" s="459"/>
      <c r="C152" s="460"/>
      <c r="D152" s="460"/>
      <c r="E152" s="460"/>
      <c r="F152" s="460"/>
      <c r="G152" s="460"/>
      <c r="H152" s="460"/>
      <c r="I152" s="460"/>
      <c r="J152" s="446"/>
      <c r="K152" s="446"/>
      <c r="L152" s="894"/>
    </row>
    <row r="153" spans="1:13" s="430" customFormat="1" ht="33" customHeight="1">
      <c r="B153" s="426"/>
      <c r="C153" s="470"/>
      <c r="D153" s="470"/>
      <c r="E153" s="471"/>
      <c r="F153" s="471"/>
      <c r="G153" s="471"/>
      <c r="H153" s="471"/>
      <c r="I153" s="471"/>
      <c r="L153" s="891"/>
      <c r="M153" s="437"/>
    </row>
    <row r="154" spans="1:13" s="430" customFormat="1" ht="33" customHeight="1">
      <c r="B154" s="426"/>
      <c r="C154" s="470"/>
      <c r="D154" s="470"/>
      <c r="E154" s="471"/>
      <c r="F154" s="471"/>
      <c r="G154" s="471"/>
      <c r="H154" s="471"/>
      <c r="I154" s="471"/>
      <c r="L154" s="891"/>
      <c r="M154" s="437"/>
    </row>
    <row r="155" spans="1:13" s="430" customFormat="1" ht="33" customHeight="1">
      <c r="B155" s="426"/>
      <c r="C155" s="470"/>
      <c r="D155" s="470"/>
      <c r="E155" s="471"/>
      <c r="F155" s="471"/>
      <c r="G155" s="471"/>
      <c r="H155" s="471"/>
      <c r="I155" s="471"/>
      <c r="L155" s="891"/>
      <c r="M155" s="437"/>
    </row>
    <row r="156" spans="1:13" s="430" customFormat="1" ht="33" customHeight="1">
      <c r="B156" s="426"/>
      <c r="C156" s="470"/>
      <c r="D156" s="470"/>
      <c r="E156" s="471"/>
      <c r="F156" s="471"/>
      <c r="G156" s="471"/>
      <c r="H156" s="471"/>
      <c r="I156" s="471"/>
      <c r="L156" s="891"/>
      <c r="M156" s="437"/>
    </row>
    <row r="157" spans="1:13" s="430" customFormat="1" ht="33" customHeight="1">
      <c r="B157" s="426"/>
      <c r="C157" s="470"/>
      <c r="D157" s="470"/>
      <c r="E157" s="471"/>
      <c r="F157" s="471"/>
      <c r="G157" s="471"/>
      <c r="H157" s="471"/>
      <c r="I157" s="471"/>
      <c r="L157" s="891"/>
      <c r="M157" s="437"/>
    </row>
    <row r="158" spans="1:13" s="430" customFormat="1" ht="33" customHeight="1">
      <c r="B158" s="426"/>
      <c r="C158" s="470"/>
      <c r="D158" s="470"/>
      <c r="E158" s="471"/>
      <c r="F158" s="471"/>
      <c r="G158" s="471"/>
      <c r="H158" s="471"/>
      <c r="I158" s="471"/>
      <c r="L158" s="891"/>
      <c r="M158" s="437"/>
    </row>
    <row r="159" spans="1:13" s="430" customFormat="1" ht="33" customHeight="1">
      <c r="B159" s="426"/>
      <c r="C159" s="470"/>
      <c r="D159" s="470"/>
      <c r="E159" s="471"/>
      <c r="F159" s="471"/>
      <c r="G159" s="471"/>
      <c r="H159" s="471"/>
      <c r="I159" s="471"/>
      <c r="L159" s="891"/>
      <c r="M159" s="437"/>
    </row>
    <row r="160" spans="1:13" s="430" customFormat="1" ht="33" customHeight="1">
      <c r="B160" s="426"/>
      <c r="C160" s="470"/>
      <c r="D160" s="470"/>
      <c r="E160" s="471"/>
      <c r="F160" s="471"/>
      <c r="G160" s="471"/>
      <c r="H160" s="471"/>
      <c r="I160" s="471"/>
      <c r="L160" s="891"/>
      <c r="M160" s="437"/>
    </row>
    <row r="161" spans="1:13" s="430" customFormat="1" ht="33" customHeight="1">
      <c r="B161" s="426"/>
      <c r="C161" s="470"/>
      <c r="D161" s="470"/>
      <c r="E161" s="471"/>
      <c r="F161" s="471"/>
      <c r="G161" s="471"/>
      <c r="H161" s="471"/>
      <c r="I161" s="471"/>
      <c r="L161" s="891"/>
      <c r="M161" s="437"/>
    </row>
    <row r="162" spans="1:13" s="430" customFormat="1" ht="33" customHeight="1">
      <c r="B162" s="426"/>
      <c r="C162" s="470"/>
      <c r="D162" s="470"/>
      <c r="E162" s="471"/>
      <c r="F162" s="471"/>
      <c r="G162" s="471"/>
      <c r="H162" s="471"/>
      <c r="I162" s="471"/>
      <c r="L162" s="891"/>
      <c r="M162" s="437"/>
    </row>
    <row r="163" spans="1:13" s="430" customFormat="1" ht="33" customHeight="1">
      <c r="B163" s="426"/>
      <c r="C163" s="470"/>
      <c r="D163" s="470"/>
      <c r="E163" s="471"/>
      <c r="F163" s="471"/>
      <c r="G163" s="471"/>
      <c r="H163" s="471"/>
      <c r="I163" s="471"/>
      <c r="L163" s="891"/>
      <c r="M163" s="437"/>
    </row>
    <row r="164" spans="1:13" s="430" customFormat="1" ht="33" customHeight="1">
      <c r="B164" s="426"/>
      <c r="C164" s="470"/>
      <c r="D164" s="470"/>
      <c r="E164" s="471"/>
      <c r="F164" s="471"/>
      <c r="G164" s="471"/>
      <c r="H164" s="471"/>
      <c r="I164" s="471"/>
      <c r="L164" s="891"/>
      <c r="M164" s="437"/>
    </row>
    <row r="165" spans="1:13" s="430" customFormat="1" ht="33" customHeight="1">
      <c r="B165" s="426"/>
      <c r="C165" s="470"/>
      <c r="D165" s="470"/>
      <c r="E165" s="471"/>
      <c r="F165" s="471"/>
      <c r="G165" s="471"/>
      <c r="H165" s="471"/>
      <c r="I165" s="471"/>
      <c r="L165" s="891"/>
      <c r="M165" s="437"/>
    </row>
    <row r="166" spans="1:13" s="471" customFormat="1" ht="33" customHeight="1">
      <c r="A166" s="430"/>
      <c r="B166" s="426"/>
      <c r="C166" s="470"/>
      <c r="D166" s="470"/>
      <c r="J166" s="430"/>
      <c r="K166" s="430"/>
      <c r="L166" s="891"/>
      <c r="M166" s="437"/>
    </row>
    <row r="167" spans="1:13" s="471" customFormat="1" ht="33" customHeight="1">
      <c r="A167" s="430"/>
      <c r="B167" s="426"/>
      <c r="C167" s="470"/>
      <c r="D167" s="470"/>
      <c r="J167" s="430"/>
      <c r="K167" s="430"/>
      <c r="L167" s="891"/>
      <c r="M167" s="437"/>
    </row>
    <row r="168" spans="1:13" s="472" customFormat="1" ht="33" customHeight="1">
      <c r="A168" s="430"/>
      <c r="B168" s="426"/>
      <c r="C168" s="470"/>
      <c r="D168" s="470"/>
      <c r="J168" s="430"/>
      <c r="K168" s="473"/>
      <c r="L168" s="895"/>
      <c r="M168" s="445"/>
    </row>
    <row r="169" spans="1:13" s="472" customFormat="1" ht="33" customHeight="1">
      <c r="A169" s="430"/>
      <c r="B169" s="426"/>
      <c r="C169" s="470"/>
      <c r="D169" s="470"/>
      <c r="J169" s="430"/>
      <c r="K169" s="473"/>
      <c r="L169" s="895"/>
      <c r="M169" s="445"/>
    </row>
    <row r="170" spans="1:13" s="472" customFormat="1" ht="33" customHeight="1">
      <c r="A170" s="430"/>
      <c r="B170" s="426"/>
      <c r="C170" s="470"/>
      <c r="D170" s="470"/>
      <c r="J170" s="430"/>
      <c r="K170" s="473"/>
      <c r="L170" s="895"/>
      <c r="M170" s="445"/>
    </row>
    <row r="171" spans="1:13" s="472" customFormat="1" ht="33" customHeight="1">
      <c r="A171" s="430"/>
      <c r="B171" s="426"/>
      <c r="C171" s="470"/>
      <c r="D171" s="470"/>
      <c r="J171" s="430"/>
      <c r="K171" s="473"/>
      <c r="L171" s="895"/>
      <c r="M171" s="445"/>
    </row>
    <row r="172" spans="1:13" s="472" customFormat="1" ht="33" customHeight="1">
      <c r="A172" s="430"/>
      <c r="B172" s="426"/>
      <c r="C172" s="470"/>
      <c r="D172" s="470"/>
      <c r="J172" s="430"/>
      <c r="K172" s="473"/>
      <c r="L172" s="895"/>
      <c r="M172" s="445"/>
    </row>
    <row r="173" spans="1:13" s="472" customFormat="1" ht="33" customHeight="1">
      <c r="A173" s="430"/>
      <c r="B173" s="426"/>
      <c r="C173" s="470"/>
      <c r="D173" s="470"/>
      <c r="J173" s="430"/>
      <c r="K173" s="473"/>
      <c r="L173" s="895"/>
      <c r="M173" s="445"/>
    </row>
    <row r="174" spans="1:13" s="472" customFormat="1" ht="33" customHeight="1">
      <c r="A174" s="430"/>
      <c r="B174" s="426"/>
      <c r="C174" s="470"/>
      <c r="D174" s="470"/>
      <c r="J174" s="430"/>
      <c r="K174" s="473"/>
      <c r="L174" s="895"/>
      <c r="M174" s="445"/>
    </row>
    <row r="175" spans="1:13" s="472" customFormat="1" ht="33" customHeight="1">
      <c r="A175" s="430"/>
      <c r="B175" s="426"/>
      <c r="C175" s="470"/>
      <c r="D175" s="470"/>
      <c r="J175" s="430"/>
      <c r="K175" s="473"/>
      <c r="L175" s="895"/>
      <c r="M175" s="445"/>
    </row>
    <row r="176" spans="1:13" s="472" customFormat="1" ht="33" customHeight="1">
      <c r="A176" s="430"/>
      <c r="B176" s="426"/>
      <c r="C176" s="470"/>
      <c r="D176" s="470"/>
      <c r="J176" s="430"/>
      <c r="K176" s="473"/>
      <c r="L176" s="895"/>
      <c r="M176" s="445"/>
    </row>
    <row r="177" spans="1:13" s="472" customFormat="1" ht="33" customHeight="1">
      <c r="A177" s="430"/>
      <c r="B177" s="426"/>
      <c r="C177" s="470"/>
      <c r="D177" s="470"/>
      <c r="J177" s="430"/>
      <c r="K177" s="473"/>
      <c r="L177" s="895"/>
      <c r="M177" s="445"/>
    </row>
    <row r="178" spans="1:13" s="472" customFormat="1" ht="33" customHeight="1">
      <c r="A178" s="430"/>
      <c r="B178" s="426"/>
      <c r="C178" s="470"/>
      <c r="D178" s="470"/>
      <c r="J178" s="430"/>
      <c r="K178" s="473"/>
      <c r="L178" s="895"/>
      <c r="M178" s="445"/>
    </row>
    <row r="179" spans="1:13" s="472" customFormat="1" ht="33" customHeight="1">
      <c r="A179" s="430"/>
      <c r="B179" s="426"/>
      <c r="C179" s="470"/>
      <c r="D179" s="470"/>
      <c r="J179" s="430"/>
      <c r="K179" s="473"/>
      <c r="L179" s="895"/>
      <c r="M179" s="445"/>
    </row>
    <row r="180" spans="1:13" s="472" customFormat="1" ht="33" customHeight="1">
      <c r="A180" s="430"/>
      <c r="B180" s="426"/>
      <c r="C180" s="470"/>
      <c r="D180" s="470"/>
      <c r="J180" s="430"/>
      <c r="K180" s="473"/>
      <c r="L180" s="895"/>
      <c r="M180" s="445"/>
    </row>
    <row r="181" spans="1:13" s="472" customFormat="1" ht="33" customHeight="1">
      <c r="A181" s="430"/>
      <c r="B181" s="426"/>
      <c r="C181" s="470"/>
      <c r="D181" s="470"/>
      <c r="J181" s="430"/>
      <c r="K181" s="473"/>
      <c r="L181" s="895"/>
      <c r="M181" s="445"/>
    </row>
    <row r="182" spans="1:13" s="445" customFormat="1" ht="33" customHeight="1">
      <c r="A182" s="430"/>
      <c r="B182" s="426"/>
      <c r="C182" s="470"/>
      <c r="D182" s="470"/>
      <c r="E182" s="472"/>
      <c r="F182" s="472"/>
      <c r="G182" s="472"/>
      <c r="H182" s="472"/>
      <c r="I182" s="472"/>
      <c r="J182" s="430"/>
      <c r="K182" s="473"/>
      <c r="L182" s="895"/>
    </row>
    <row r="183" spans="1:13" s="445" customFormat="1" ht="33" customHeight="1">
      <c r="A183" s="430"/>
      <c r="B183" s="426"/>
      <c r="C183" s="470"/>
      <c r="D183" s="470"/>
      <c r="E183" s="472"/>
      <c r="F183" s="472"/>
      <c r="G183" s="472"/>
      <c r="H183" s="472"/>
      <c r="I183" s="472"/>
      <c r="J183" s="430"/>
      <c r="K183" s="473"/>
      <c r="L183" s="895"/>
    </row>
    <row r="184" spans="1:13" s="445" customFormat="1" ht="33" customHeight="1">
      <c r="A184" s="430"/>
      <c r="B184" s="426"/>
      <c r="C184" s="470"/>
      <c r="D184" s="470"/>
      <c r="E184" s="472"/>
      <c r="F184" s="472"/>
      <c r="G184" s="472"/>
      <c r="H184" s="472"/>
      <c r="I184" s="472"/>
      <c r="J184" s="430"/>
      <c r="K184" s="473"/>
      <c r="L184" s="895"/>
    </row>
    <row r="185" spans="1:13" s="445" customFormat="1" ht="33" customHeight="1">
      <c r="A185" s="430"/>
      <c r="B185" s="426"/>
      <c r="C185" s="470"/>
      <c r="D185" s="470"/>
      <c r="E185" s="472"/>
      <c r="F185" s="472"/>
      <c r="G185" s="472"/>
      <c r="H185" s="472"/>
      <c r="I185" s="472"/>
      <c r="J185" s="430"/>
      <c r="K185" s="473"/>
      <c r="L185" s="895"/>
    </row>
    <row r="186" spans="1:13" s="445" customFormat="1" ht="33" customHeight="1">
      <c r="A186" s="430"/>
      <c r="B186" s="426"/>
      <c r="C186" s="470"/>
      <c r="D186" s="470"/>
      <c r="E186" s="472"/>
      <c r="F186" s="472"/>
      <c r="G186" s="472"/>
      <c r="H186" s="472"/>
      <c r="I186" s="472"/>
      <c r="J186" s="430"/>
      <c r="K186" s="473"/>
      <c r="L186" s="895"/>
    </row>
    <row r="187" spans="1:13" s="445" customFormat="1" ht="33" customHeight="1">
      <c r="A187" s="430"/>
      <c r="B187" s="426"/>
      <c r="C187" s="470"/>
      <c r="D187" s="470"/>
      <c r="E187" s="472"/>
      <c r="F187" s="472"/>
      <c r="G187" s="472"/>
      <c r="H187" s="472"/>
      <c r="I187" s="472"/>
      <c r="J187" s="430"/>
      <c r="K187" s="473"/>
      <c r="L187" s="895"/>
    </row>
    <row r="188" spans="1:13" s="445" customFormat="1" ht="33" customHeight="1">
      <c r="A188" s="430"/>
      <c r="B188" s="426"/>
      <c r="C188" s="470"/>
      <c r="D188" s="470"/>
      <c r="E188" s="472"/>
      <c r="F188" s="472"/>
      <c r="G188" s="472"/>
      <c r="H188" s="472"/>
      <c r="I188" s="472"/>
      <c r="J188" s="430"/>
      <c r="K188" s="473"/>
      <c r="L188" s="895"/>
    </row>
    <row r="189" spans="1:13" s="445" customFormat="1" ht="33" customHeight="1">
      <c r="A189" s="430"/>
      <c r="B189" s="426"/>
      <c r="C189" s="470"/>
      <c r="D189" s="470"/>
      <c r="E189" s="472"/>
      <c r="F189" s="472"/>
      <c r="G189" s="472"/>
      <c r="H189" s="472"/>
      <c r="I189" s="472"/>
      <c r="J189" s="430"/>
      <c r="K189" s="473"/>
      <c r="L189" s="895"/>
    </row>
    <row r="190" spans="1:13" s="445" customFormat="1" ht="33" customHeight="1">
      <c r="A190" s="430"/>
      <c r="B190" s="426"/>
      <c r="C190" s="470"/>
      <c r="D190" s="470"/>
      <c r="E190" s="472"/>
      <c r="F190" s="472"/>
      <c r="G190" s="472"/>
      <c r="H190" s="472"/>
      <c r="I190" s="472"/>
      <c r="J190" s="430"/>
      <c r="K190" s="473"/>
      <c r="L190" s="895"/>
    </row>
    <row r="191" spans="1:13" s="445" customFormat="1" ht="33" customHeight="1">
      <c r="A191" s="430"/>
      <c r="B191" s="426"/>
      <c r="C191" s="470"/>
      <c r="D191" s="470"/>
      <c r="E191" s="472"/>
      <c r="F191" s="472"/>
      <c r="G191" s="472"/>
      <c r="H191" s="472"/>
      <c r="I191" s="472"/>
      <c r="J191" s="430"/>
      <c r="K191" s="473"/>
      <c r="L191" s="895"/>
    </row>
    <row r="192" spans="1:13" s="445" customFormat="1" ht="33" customHeight="1">
      <c r="A192" s="430"/>
      <c r="B192" s="426"/>
      <c r="C192" s="470"/>
      <c r="D192" s="470"/>
      <c r="E192" s="474"/>
      <c r="F192" s="474"/>
      <c r="G192" s="474"/>
      <c r="H192" s="474"/>
      <c r="I192" s="474"/>
      <c r="J192" s="430"/>
      <c r="K192" s="473"/>
      <c r="L192" s="895"/>
    </row>
    <row r="193" spans="1:12" s="445" customFormat="1" ht="33" customHeight="1">
      <c r="A193" s="430"/>
      <c r="B193" s="426"/>
      <c r="C193" s="470"/>
      <c r="D193" s="470"/>
      <c r="E193" s="474"/>
      <c r="F193" s="474"/>
      <c r="G193" s="474"/>
      <c r="H193" s="474"/>
      <c r="I193" s="474"/>
      <c r="J193" s="430"/>
      <c r="K193" s="473"/>
      <c r="L193" s="895"/>
    </row>
    <row r="194" spans="1:12" s="445" customFormat="1" ht="33" customHeight="1">
      <c r="A194" s="430"/>
      <c r="B194" s="426"/>
      <c r="C194" s="470"/>
      <c r="D194" s="470"/>
      <c r="E194" s="474"/>
      <c r="F194" s="474"/>
      <c r="G194" s="474"/>
      <c r="H194" s="474"/>
      <c r="I194" s="474"/>
      <c r="J194" s="430"/>
      <c r="K194" s="473"/>
      <c r="L194" s="895"/>
    </row>
    <row r="195" spans="1:12" ht="33" customHeight="1">
      <c r="C195" s="477"/>
      <c r="D195" s="477"/>
      <c r="E195" s="89"/>
      <c r="F195" s="89"/>
      <c r="G195" s="89"/>
      <c r="H195" s="89"/>
      <c r="I195" s="89"/>
    </row>
    <row r="196" spans="1:12" ht="33" customHeight="1">
      <c r="C196" s="477"/>
      <c r="D196" s="477"/>
      <c r="E196" s="89"/>
      <c r="F196" s="89"/>
      <c r="G196" s="89"/>
      <c r="H196" s="89"/>
      <c r="I196" s="89"/>
    </row>
    <row r="197" spans="1:12" ht="33" customHeight="1">
      <c r="C197" s="477"/>
      <c r="D197" s="477"/>
      <c r="E197" s="89"/>
      <c r="F197" s="89"/>
      <c r="G197" s="89"/>
      <c r="H197" s="89"/>
      <c r="I197" s="89"/>
    </row>
    <row r="198" spans="1:12" ht="33" customHeight="1">
      <c r="C198" s="477"/>
      <c r="D198" s="477"/>
      <c r="E198" s="89"/>
      <c r="F198" s="89"/>
      <c r="G198" s="89"/>
      <c r="H198" s="89"/>
      <c r="I198" s="89"/>
    </row>
    <row r="199" spans="1:12" ht="33" customHeight="1">
      <c r="C199" s="477"/>
      <c r="D199" s="477"/>
      <c r="E199" s="89"/>
      <c r="F199" s="89"/>
      <c r="G199" s="89"/>
      <c r="H199" s="89"/>
      <c r="I199" s="89"/>
    </row>
    <row r="200" spans="1:12" ht="33" customHeight="1">
      <c r="C200" s="477"/>
      <c r="D200" s="477"/>
      <c r="E200" s="89"/>
      <c r="F200" s="89"/>
      <c r="G200" s="89"/>
      <c r="H200" s="89"/>
      <c r="I200" s="89"/>
    </row>
    <row r="201" spans="1:12" ht="33" customHeight="1">
      <c r="C201" s="477"/>
      <c r="D201" s="477"/>
      <c r="E201" s="89"/>
      <c r="F201" s="89"/>
      <c r="G201" s="89"/>
      <c r="H201" s="89"/>
      <c r="I201" s="89"/>
    </row>
    <row r="202" spans="1:12" ht="33" customHeight="1">
      <c r="C202" s="477"/>
      <c r="D202" s="477"/>
      <c r="E202" s="89"/>
      <c r="F202" s="89"/>
      <c r="G202" s="89"/>
      <c r="H202" s="89"/>
      <c r="I202" s="89"/>
    </row>
    <row r="203" spans="1:12" ht="33" customHeight="1">
      <c r="C203" s="477"/>
      <c r="D203" s="477"/>
      <c r="E203" s="89"/>
      <c r="F203" s="89"/>
      <c r="G203" s="89"/>
      <c r="H203" s="89"/>
      <c r="I203" s="89"/>
    </row>
    <row r="204" spans="1:12" ht="33" customHeight="1">
      <c r="C204" s="477"/>
      <c r="D204" s="477"/>
      <c r="E204" s="89"/>
      <c r="F204" s="89"/>
      <c r="G204" s="89"/>
      <c r="H204" s="89"/>
      <c r="I204" s="89"/>
    </row>
    <row r="205" spans="1:12" ht="33" customHeight="1">
      <c r="C205" s="477"/>
      <c r="D205" s="477"/>
      <c r="E205" s="89"/>
      <c r="F205" s="89"/>
      <c r="G205" s="89"/>
      <c r="H205" s="89"/>
      <c r="I205" s="89"/>
    </row>
    <row r="206" spans="1:12" ht="33" customHeight="1">
      <c r="C206" s="477"/>
      <c r="D206" s="477"/>
      <c r="E206" s="89"/>
      <c r="F206" s="89"/>
      <c r="G206" s="89"/>
      <c r="H206" s="89"/>
      <c r="I206" s="89"/>
    </row>
    <row r="207" spans="1:12" ht="33" customHeight="1">
      <c r="C207" s="477"/>
      <c r="D207" s="477"/>
      <c r="E207" s="89"/>
      <c r="F207" s="89"/>
      <c r="G207" s="89"/>
      <c r="H207" s="89"/>
      <c r="I207" s="89"/>
    </row>
    <row r="208" spans="1:12" ht="33" customHeight="1">
      <c r="C208" s="477"/>
      <c r="D208" s="477"/>
      <c r="E208" s="89"/>
      <c r="F208" s="89"/>
      <c r="G208" s="89"/>
      <c r="H208" s="89"/>
      <c r="I208" s="89"/>
    </row>
    <row r="209" spans="3:9" ht="33" customHeight="1">
      <c r="C209" s="477"/>
      <c r="D209" s="477"/>
      <c r="E209" s="89"/>
      <c r="F209" s="89"/>
      <c r="G209" s="89"/>
      <c r="H209" s="89"/>
      <c r="I209" s="89"/>
    </row>
    <row r="210" spans="3:9" ht="33" customHeight="1">
      <c r="C210" s="477"/>
      <c r="D210" s="477"/>
      <c r="E210" s="89"/>
      <c r="F210" s="89"/>
      <c r="G210" s="89"/>
      <c r="H210" s="89"/>
      <c r="I210" s="89"/>
    </row>
    <row r="211" spans="3:9" ht="33" customHeight="1">
      <c r="C211" s="477"/>
      <c r="D211" s="477"/>
      <c r="E211" s="89"/>
      <c r="F211" s="89"/>
      <c r="G211" s="89"/>
      <c r="H211" s="89"/>
      <c r="I211" s="89"/>
    </row>
    <row r="212" spans="3:9" ht="33" customHeight="1">
      <c r="C212" s="477"/>
      <c r="D212" s="477"/>
      <c r="E212" s="89"/>
      <c r="F212" s="89"/>
      <c r="G212" s="89"/>
      <c r="H212" s="89"/>
      <c r="I212" s="89"/>
    </row>
    <row r="213" spans="3:9" ht="33" customHeight="1">
      <c r="C213" s="477"/>
      <c r="D213" s="477"/>
      <c r="E213" s="89"/>
      <c r="F213" s="89"/>
      <c r="G213" s="89"/>
      <c r="H213" s="89"/>
      <c r="I213" s="89"/>
    </row>
    <row r="214" spans="3:9" ht="33" customHeight="1">
      <c r="C214" s="477"/>
      <c r="D214" s="477"/>
      <c r="E214" s="89"/>
      <c r="F214" s="89"/>
      <c r="G214" s="89"/>
      <c r="H214" s="89"/>
      <c r="I214" s="89"/>
    </row>
    <row r="215" spans="3:9" ht="33" customHeight="1">
      <c r="C215" s="477"/>
      <c r="D215" s="477"/>
      <c r="E215" s="89"/>
      <c r="F215" s="89"/>
      <c r="G215" s="89"/>
      <c r="H215" s="89"/>
      <c r="I215" s="89"/>
    </row>
    <row r="216" spans="3:9" ht="33" customHeight="1">
      <c r="C216" s="477"/>
      <c r="D216" s="477"/>
      <c r="E216" s="89"/>
      <c r="F216" s="89"/>
      <c r="G216" s="89"/>
      <c r="H216" s="89"/>
      <c r="I216" s="89"/>
    </row>
    <row r="217" spans="3:9" ht="33" customHeight="1">
      <c r="C217" s="477"/>
      <c r="D217" s="477"/>
      <c r="E217" s="89"/>
      <c r="F217" s="89"/>
      <c r="G217" s="89"/>
      <c r="H217" s="89"/>
      <c r="I217" s="89"/>
    </row>
    <row r="218" spans="3:9" ht="33" customHeight="1">
      <c r="C218" s="477"/>
      <c r="D218" s="477"/>
      <c r="E218" s="89"/>
      <c r="F218" s="89"/>
      <c r="G218" s="89"/>
      <c r="H218" s="89"/>
      <c r="I218" s="89"/>
    </row>
    <row r="219" spans="3:9" ht="33" customHeight="1">
      <c r="C219" s="477"/>
      <c r="D219" s="477"/>
      <c r="E219" s="89"/>
      <c r="F219" s="89"/>
      <c r="G219" s="89"/>
      <c r="H219" s="89"/>
      <c r="I219" s="89"/>
    </row>
    <row r="220" spans="3:9" ht="33" customHeight="1">
      <c r="C220" s="477"/>
      <c r="D220" s="477"/>
      <c r="E220" s="89"/>
      <c r="F220" s="89"/>
      <c r="G220" s="89"/>
      <c r="H220" s="89"/>
      <c r="I220" s="89"/>
    </row>
    <row r="221" spans="3:9" ht="33" customHeight="1">
      <c r="C221" s="477"/>
      <c r="D221" s="477"/>
      <c r="E221" s="89"/>
      <c r="F221" s="89"/>
      <c r="G221" s="89"/>
      <c r="H221" s="89"/>
      <c r="I221" s="89"/>
    </row>
    <row r="222" spans="3:9" ht="33" customHeight="1">
      <c r="C222" s="477"/>
      <c r="D222" s="477"/>
      <c r="E222" s="89"/>
      <c r="F222" s="89"/>
      <c r="G222" s="89"/>
      <c r="H222" s="89"/>
      <c r="I222" s="89"/>
    </row>
    <row r="223" spans="3:9" ht="33" customHeight="1">
      <c r="C223" s="477"/>
      <c r="D223" s="477"/>
      <c r="E223" s="89"/>
      <c r="F223" s="89"/>
      <c r="G223" s="89"/>
      <c r="H223" s="89"/>
      <c r="I223" s="89"/>
    </row>
    <row r="224" spans="3:9" ht="33" customHeight="1">
      <c r="C224" s="477"/>
      <c r="D224" s="477"/>
      <c r="E224" s="89"/>
      <c r="F224" s="89"/>
      <c r="G224" s="89"/>
      <c r="H224" s="89"/>
      <c r="I224" s="89"/>
    </row>
    <row r="225" spans="3:9" ht="33" customHeight="1">
      <c r="C225" s="477"/>
      <c r="D225" s="477"/>
      <c r="E225" s="89"/>
      <c r="F225" s="89"/>
      <c r="G225" s="89"/>
      <c r="H225" s="89"/>
      <c r="I225" s="89"/>
    </row>
    <row r="226" spans="3:9" ht="33" customHeight="1">
      <c r="C226" s="477"/>
      <c r="D226" s="477"/>
      <c r="E226" s="89"/>
      <c r="F226" s="89"/>
      <c r="G226" s="89"/>
      <c r="H226" s="89"/>
      <c r="I226" s="89"/>
    </row>
    <row r="227" spans="3:9" ht="33" customHeight="1">
      <c r="C227" s="477"/>
      <c r="D227" s="477"/>
      <c r="E227" s="89"/>
      <c r="F227" s="89"/>
      <c r="G227" s="89"/>
      <c r="H227" s="89"/>
      <c r="I227" s="89"/>
    </row>
    <row r="228" spans="3:9" ht="33" customHeight="1">
      <c r="C228" s="477"/>
      <c r="D228" s="477"/>
      <c r="E228" s="89"/>
      <c r="F228" s="89"/>
      <c r="G228" s="89"/>
      <c r="H228" s="89"/>
      <c r="I228" s="89"/>
    </row>
    <row r="229" spans="3:9" ht="33" customHeight="1">
      <c r="C229" s="477"/>
      <c r="D229" s="477"/>
      <c r="E229" s="89"/>
      <c r="F229" s="89"/>
      <c r="G229" s="89"/>
      <c r="H229" s="89"/>
      <c r="I229" s="89"/>
    </row>
    <row r="230" spans="3:9" ht="33" customHeight="1">
      <c r="C230" s="477"/>
      <c r="D230" s="477"/>
      <c r="E230" s="89"/>
      <c r="F230" s="89"/>
      <c r="G230" s="89"/>
      <c r="H230" s="89"/>
      <c r="I230" s="89"/>
    </row>
    <row r="231" spans="3:9" ht="33" customHeight="1">
      <c r="C231" s="477"/>
      <c r="D231" s="477"/>
      <c r="E231" s="89"/>
      <c r="F231" s="89"/>
      <c r="G231" s="89"/>
      <c r="H231" s="89"/>
      <c r="I231" s="89"/>
    </row>
    <row r="232" spans="3:9" ht="33" customHeight="1">
      <c r="C232" s="477"/>
      <c r="D232" s="477"/>
      <c r="E232" s="89"/>
      <c r="F232" s="89"/>
      <c r="G232" s="89"/>
      <c r="H232" s="89"/>
      <c r="I232" s="89"/>
    </row>
    <row r="233" spans="3:9" ht="33" customHeight="1">
      <c r="C233" s="477"/>
      <c r="D233" s="477"/>
      <c r="E233" s="89"/>
      <c r="F233" s="89"/>
      <c r="G233" s="89"/>
      <c r="H233" s="89"/>
      <c r="I233" s="89"/>
    </row>
    <row r="234" spans="3:9" ht="33" customHeight="1">
      <c r="C234" s="477"/>
      <c r="D234" s="477"/>
      <c r="E234" s="89"/>
      <c r="F234" s="89"/>
      <c r="G234" s="89"/>
      <c r="H234" s="89"/>
      <c r="I234" s="89"/>
    </row>
    <row r="235" spans="3:9" ht="33" customHeight="1">
      <c r="C235" s="477"/>
      <c r="D235" s="477"/>
      <c r="E235" s="89"/>
      <c r="F235" s="89"/>
      <c r="G235" s="89"/>
      <c r="H235" s="89"/>
      <c r="I235" s="89"/>
    </row>
    <row r="236" spans="3:9" ht="33" customHeight="1">
      <c r="C236" s="477"/>
      <c r="D236" s="477"/>
      <c r="E236" s="89"/>
      <c r="F236" s="89"/>
      <c r="G236" s="89"/>
      <c r="H236" s="89"/>
      <c r="I236" s="89"/>
    </row>
    <row r="237" spans="3:9" ht="33" customHeight="1">
      <c r="C237" s="477"/>
      <c r="D237" s="477"/>
      <c r="E237" s="89"/>
      <c r="F237" s="89"/>
      <c r="G237" s="89"/>
      <c r="H237" s="89"/>
      <c r="I237" s="89"/>
    </row>
    <row r="238" spans="3:9" ht="33" customHeight="1">
      <c r="C238" s="477"/>
      <c r="D238" s="477"/>
      <c r="E238" s="89"/>
      <c r="F238" s="89"/>
      <c r="G238" s="89"/>
      <c r="H238" s="89"/>
      <c r="I238" s="89"/>
    </row>
    <row r="239" spans="3:9" ht="33" customHeight="1">
      <c r="C239" s="477"/>
      <c r="D239" s="477"/>
      <c r="E239" s="89"/>
      <c r="F239" s="89"/>
      <c r="G239" s="89"/>
      <c r="H239" s="89"/>
      <c r="I239" s="89"/>
    </row>
    <row r="240" spans="3:9" ht="33" customHeight="1">
      <c r="C240" s="477"/>
      <c r="D240" s="477"/>
      <c r="E240" s="89"/>
      <c r="F240" s="89"/>
      <c r="G240" s="89"/>
      <c r="H240" s="89"/>
      <c r="I240" s="89"/>
    </row>
    <row r="241" spans="3:9" ht="33" customHeight="1">
      <c r="C241" s="477"/>
      <c r="D241" s="477"/>
      <c r="E241" s="89"/>
      <c r="F241" s="89"/>
      <c r="G241" s="89"/>
      <c r="H241" s="89"/>
      <c r="I241" s="89"/>
    </row>
    <row r="242" spans="3:9" ht="33" customHeight="1">
      <c r="C242" s="477"/>
      <c r="D242" s="477"/>
      <c r="E242" s="89"/>
      <c r="F242" s="89"/>
      <c r="G242" s="89"/>
      <c r="H242" s="89"/>
      <c r="I242" s="89"/>
    </row>
    <row r="243" spans="3:9" ht="33" customHeight="1">
      <c r="C243" s="477"/>
      <c r="D243" s="477"/>
      <c r="E243" s="89"/>
      <c r="F243" s="89"/>
      <c r="G243" s="89"/>
      <c r="H243" s="89"/>
      <c r="I243" s="89"/>
    </row>
    <row r="244" spans="3:9" ht="33" customHeight="1">
      <c r="C244" s="477"/>
      <c r="D244" s="477"/>
      <c r="E244" s="89"/>
      <c r="F244" s="89"/>
      <c r="G244" s="89"/>
      <c r="H244" s="89"/>
      <c r="I244" s="89"/>
    </row>
    <row r="245" spans="3:9" ht="33" customHeight="1">
      <c r="C245" s="477"/>
      <c r="D245" s="477"/>
      <c r="E245" s="89"/>
      <c r="F245" s="89"/>
      <c r="G245" s="89"/>
      <c r="H245" s="89"/>
      <c r="I245" s="89"/>
    </row>
    <row r="246" spans="3:9" ht="33" customHeight="1">
      <c r="C246" s="477"/>
      <c r="D246" s="477"/>
      <c r="E246" s="89"/>
      <c r="F246" s="89"/>
      <c r="G246" s="89"/>
      <c r="H246" s="89"/>
      <c r="I246" s="89"/>
    </row>
    <row r="247" spans="3:9" ht="33" customHeight="1">
      <c r="C247" s="477"/>
      <c r="D247" s="477"/>
      <c r="E247" s="89"/>
      <c r="F247" s="89"/>
      <c r="G247" s="89"/>
      <c r="H247" s="89"/>
      <c r="I247" s="89"/>
    </row>
    <row r="248" spans="3:9" ht="33" customHeight="1">
      <c r="C248" s="477"/>
      <c r="D248" s="477"/>
      <c r="E248" s="89"/>
      <c r="F248" s="89"/>
      <c r="G248" s="89"/>
      <c r="H248" s="89"/>
      <c r="I248" s="89"/>
    </row>
    <row r="249" spans="3:9" ht="33" customHeight="1">
      <c r="C249" s="477"/>
      <c r="D249" s="477"/>
      <c r="E249" s="89"/>
      <c r="F249" s="89"/>
      <c r="G249" s="89"/>
      <c r="H249" s="89"/>
      <c r="I249" s="89"/>
    </row>
    <row r="250" spans="3:9" ht="33" customHeight="1">
      <c r="C250" s="477"/>
      <c r="D250" s="477"/>
      <c r="E250" s="89"/>
      <c r="F250" s="89"/>
      <c r="G250" s="89"/>
      <c r="H250" s="89"/>
      <c r="I250" s="89"/>
    </row>
    <row r="251" spans="3:9" ht="33" customHeight="1">
      <c r="C251" s="477"/>
      <c r="D251" s="477"/>
      <c r="E251" s="89"/>
      <c r="F251" s="89"/>
      <c r="G251" s="89"/>
      <c r="H251" s="89"/>
      <c r="I251" s="89"/>
    </row>
    <row r="252" spans="3:9" ht="33" customHeight="1">
      <c r="C252" s="477"/>
      <c r="D252" s="477"/>
      <c r="E252" s="89"/>
      <c r="F252" s="89"/>
      <c r="G252" s="89"/>
      <c r="H252" s="89"/>
      <c r="I252" s="89"/>
    </row>
    <row r="253" spans="3:9" ht="33" customHeight="1">
      <c r="C253" s="477"/>
      <c r="D253" s="477"/>
      <c r="E253" s="89"/>
      <c r="F253" s="89"/>
      <c r="G253" s="89"/>
      <c r="H253" s="89"/>
      <c r="I253" s="89"/>
    </row>
    <row r="254" spans="3:9" ht="33" customHeight="1">
      <c r="C254" s="477"/>
      <c r="D254" s="477"/>
      <c r="E254" s="89"/>
      <c r="F254" s="89"/>
      <c r="G254" s="89"/>
      <c r="H254" s="89"/>
      <c r="I254" s="89"/>
    </row>
    <row r="255" spans="3:9" ht="33" customHeight="1">
      <c r="C255" s="477"/>
      <c r="D255" s="477"/>
      <c r="E255" s="89"/>
      <c r="F255" s="89"/>
      <c r="G255" s="89"/>
      <c r="H255" s="89"/>
      <c r="I255" s="89"/>
    </row>
    <row r="256" spans="3:9" ht="33" customHeight="1">
      <c r="C256" s="477"/>
      <c r="D256" s="477"/>
      <c r="E256" s="89"/>
      <c r="F256" s="89"/>
      <c r="G256" s="89"/>
      <c r="H256" s="89"/>
      <c r="I256" s="89"/>
    </row>
    <row r="257" spans="3:9" ht="33" customHeight="1">
      <c r="C257" s="477"/>
      <c r="D257" s="477"/>
      <c r="E257" s="89"/>
      <c r="F257" s="89"/>
      <c r="G257" s="89"/>
      <c r="H257" s="89"/>
      <c r="I257" s="89"/>
    </row>
    <row r="258" spans="3:9" ht="33" customHeight="1">
      <c r="C258" s="477"/>
      <c r="D258" s="477"/>
      <c r="E258" s="89"/>
      <c r="F258" s="89"/>
      <c r="G258" s="89"/>
      <c r="H258" s="89"/>
      <c r="I258" s="89"/>
    </row>
    <row r="259" spans="3:9" ht="33" customHeight="1">
      <c r="C259" s="477"/>
      <c r="D259" s="477"/>
      <c r="E259" s="89"/>
      <c r="F259" s="89"/>
      <c r="G259" s="89"/>
      <c r="H259" s="89"/>
      <c r="I259" s="89"/>
    </row>
    <row r="260" spans="3:9" ht="33" customHeight="1">
      <c r="C260" s="477"/>
      <c r="D260" s="477"/>
      <c r="E260" s="89"/>
      <c r="F260" s="89"/>
      <c r="G260" s="89"/>
      <c r="H260" s="89"/>
      <c r="I260" s="89"/>
    </row>
    <row r="261" spans="3:9" ht="33" customHeight="1">
      <c r="C261" s="477"/>
      <c r="D261" s="477"/>
      <c r="E261" s="89"/>
      <c r="F261" s="89"/>
      <c r="G261" s="89"/>
      <c r="H261" s="89"/>
      <c r="I261" s="89"/>
    </row>
    <row r="262" spans="3:9" ht="33" customHeight="1">
      <c r="C262" s="477"/>
      <c r="D262" s="477"/>
      <c r="E262" s="89"/>
      <c r="F262" s="89"/>
      <c r="G262" s="89"/>
      <c r="H262" s="89"/>
      <c r="I262" s="89"/>
    </row>
    <row r="263" spans="3:9" ht="33" customHeight="1">
      <c r="C263" s="477"/>
      <c r="D263" s="477"/>
      <c r="E263" s="89"/>
      <c r="F263" s="89"/>
      <c r="G263" s="89"/>
      <c r="H263" s="89"/>
      <c r="I263" s="89"/>
    </row>
    <row r="264" spans="3:9" ht="33" customHeight="1">
      <c r="C264" s="477"/>
      <c r="D264" s="477"/>
      <c r="E264" s="89"/>
      <c r="F264" s="89"/>
      <c r="G264" s="89"/>
      <c r="H264" s="89"/>
      <c r="I264" s="89"/>
    </row>
    <row r="265" spans="3:9" ht="33" customHeight="1">
      <c r="C265" s="477"/>
      <c r="D265" s="477"/>
      <c r="E265" s="89"/>
      <c r="F265" s="89"/>
      <c r="G265" s="89"/>
      <c r="H265" s="89"/>
      <c r="I265" s="89"/>
    </row>
    <row r="266" spans="3:9" ht="33" customHeight="1">
      <c r="C266" s="477"/>
      <c r="D266" s="477"/>
      <c r="E266" s="89"/>
      <c r="F266" s="89"/>
      <c r="G266" s="89"/>
      <c r="H266" s="89"/>
      <c r="I266" s="89"/>
    </row>
    <row r="267" spans="3:9" ht="33" customHeight="1">
      <c r="C267" s="477"/>
      <c r="D267" s="477"/>
      <c r="E267" s="89"/>
      <c r="F267" s="89"/>
      <c r="G267" s="89"/>
      <c r="H267" s="89"/>
      <c r="I267" s="89"/>
    </row>
    <row r="268" spans="3:9" ht="33" customHeight="1">
      <c r="C268" s="477"/>
      <c r="D268" s="477"/>
      <c r="E268" s="89"/>
      <c r="F268" s="89"/>
      <c r="G268" s="89"/>
      <c r="H268" s="89"/>
      <c r="I268" s="89"/>
    </row>
    <row r="269" spans="3:9" ht="33" customHeight="1">
      <c r="C269" s="477"/>
      <c r="D269" s="477"/>
      <c r="E269" s="89"/>
      <c r="F269" s="89"/>
      <c r="G269" s="89"/>
      <c r="H269" s="89"/>
      <c r="I269" s="89"/>
    </row>
    <row r="270" spans="3:9" ht="33" customHeight="1">
      <c r="C270" s="477"/>
      <c r="D270" s="477"/>
      <c r="E270" s="89"/>
      <c r="F270" s="89"/>
      <c r="G270" s="89"/>
      <c r="H270" s="89"/>
      <c r="I270" s="89"/>
    </row>
    <row r="271" spans="3:9" ht="33" customHeight="1">
      <c r="C271" s="477"/>
      <c r="D271" s="477"/>
      <c r="E271" s="89"/>
      <c r="F271" s="89"/>
      <c r="G271" s="89"/>
      <c r="H271" s="89"/>
      <c r="I271" s="89"/>
    </row>
    <row r="272" spans="3:9" ht="33" customHeight="1">
      <c r="C272" s="477"/>
      <c r="D272" s="477"/>
      <c r="E272" s="89"/>
      <c r="F272" s="89"/>
      <c r="G272" s="89"/>
      <c r="H272" s="89"/>
      <c r="I272" s="89"/>
    </row>
    <row r="273" spans="3:9" ht="33" customHeight="1">
      <c r="C273" s="477"/>
      <c r="D273" s="477"/>
      <c r="E273" s="89"/>
      <c r="F273" s="89"/>
      <c r="G273" s="89"/>
      <c r="H273" s="89"/>
      <c r="I273" s="89"/>
    </row>
    <row r="274" spans="3:9" ht="33" customHeight="1">
      <c r="C274" s="477"/>
      <c r="D274" s="477"/>
      <c r="E274" s="89"/>
      <c r="F274" s="89"/>
      <c r="G274" s="89"/>
      <c r="H274" s="89"/>
      <c r="I274" s="89"/>
    </row>
    <row r="275" spans="3:9" ht="33" customHeight="1">
      <c r="C275" s="477"/>
      <c r="D275" s="477"/>
      <c r="E275" s="89"/>
      <c r="F275" s="89"/>
      <c r="G275" s="89"/>
      <c r="H275" s="89"/>
      <c r="I275" s="89"/>
    </row>
    <row r="276" spans="3:9" ht="33" customHeight="1">
      <c r="C276" s="477"/>
      <c r="D276" s="477"/>
      <c r="E276" s="89"/>
      <c r="F276" s="89"/>
      <c r="G276" s="89"/>
      <c r="H276" s="89"/>
      <c r="I276" s="89"/>
    </row>
    <row r="277" spans="3:9" ht="33" customHeight="1">
      <c r="C277" s="477"/>
      <c r="D277" s="477"/>
      <c r="E277" s="89"/>
      <c r="F277" s="89"/>
      <c r="G277" s="89"/>
      <c r="H277" s="89"/>
      <c r="I277" s="89"/>
    </row>
    <row r="278" spans="3:9" ht="33" customHeight="1">
      <c r="C278" s="477"/>
      <c r="D278" s="477"/>
      <c r="E278" s="89"/>
      <c r="F278" s="89"/>
      <c r="G278" s="89"/>
      <c r="H278" s="89"/>
      <c r="I278" s="89"/>
    </row>
    <row r="279" spans="3:9" ht="33" customHeight="1">
      <c r="C279" s="477"/>
      <c r="D279" s="477"/>
      <c r="E279" s="89"/>
      <c r="F279" s="89"/>
      <c r="G279" s="89"/>
      <c r="H279" s="89"/>
      <c r="I279" s="89"/>
    </row>
    <row r="280" spans="3:9" ht="33" customHeight="1">
      <c r="C280" s="477"/>
      <c r="D280" s="477"/>
      <c r="E280" s="89"/>
      <c r="F280" s="89"/>
      <c r="G280" s="89"/>
      <c r="H280" s="89"/>
      <c r="I280" s="89"/>
    </row>
    <row r="281" spans="3:9" ht="33" customHeight="1">
      <c r="C281" s="477"/>
      <c r="D281" s="477"/>
      <c r="E281" s="89"/>
      <c r="F281" s="89"/>
      <c r="G281" s="89"/>
      <c r="H281" s="89"/>
      <c r="I281" s="89"/>
    </row>
    <row r="282" spans="3:9" ht="33" customHeight="1">
      <c r="C282" s="477"/>
      <c r="D282" s="477"/>
      <c r="E282" s="89"/>
      <c r="F282" s="89"/>
      <c r="G282" s="89"/>
      <c r="H282" s="89"/>
      <c r="I282" s="89"/>
    </row>
    <row r="283" spans="3:9" ht="33" customHeight="1">
      <c r="C283" s="477"/>
      <c r="D283" s="477"/>
      <c r="E283" s="89"/>
      <c r="F283" s="89"/>
      <c r="G283" s="89"/>
      <c r="H283" s="89"/>
      <c r="I283" s="89"/>
    </row>
    <row r="284" spans="3:9" ht="33" customHeight="1">
      <c r="C284" s="477"/>
      <c r="D284" s="477"/>
      <c r="E284" s="89"/>
      <c r="F284" s="89"/>
      <c r="G284" s="89"/>
      <c r="H284" s="89"/>
      <c r="I284" s="89"/>
    </row>
    <row r="285" spans="3:9" ht="33" customHeight="1">
      <c r="C285" s="477"/>
      <c r="D285" s="477"/>
      <c r="E285" s="89"/>
      <c r="F285" s="89"/>
      <c r="G285" s="89"/>
      <c r="H285" s="89"/>
      <c r="I285" s="89"/>
    </row>
    <row r="286" spans="3:9" ht="33" customHeight="1">
      <c r="C286" s="477"/>
      <c r="D286" s="477"/>
      <c r="E286" s="89"/>
      <c r="F286" s="89"/>
      <c r="G286" s="89"/>
      <c r="H286" s="89"/>
      <c r="I286" s="89"/>
    </row>
    <row r="287" spans="3:9" ht="33" customHeight="1">
      <c r="C287" s="477"/>
      <c r="D287" s="477"/>
      <c r="E287" s="89"/>
      <c r="F287" s="89"/>
      <c r="G287" s="89"/>
      <c r="H287" s="89"/>
      <c r="I287" s="89"/>
    </row>
    <row r="288" spans="3:9" ht="33" customHeight="1">
      <c r="C288" s="477"/>
      <c r="D288" s="477"/>
      <c r="E288" s="89"/>
      <c r="F288" s="89"/>
      <c r="G288" s="89"/>
      <c r="H288" s="89"/>
      <c r="I288" s="89"/>
    </row>
    <row r="289" spans="3:9" ht="33" customHeight="1">
      <c r="C289" s="477"/>
      <c r="D289" s="477"/>
      <c r="E289" s="89"/>
      <c r="F289" s="89"/>
      <c r="G289" s="89"/>
      <c r="H289" s="89"/>
      <c r="I289" s="89"/>
    </row>
    <row r="290" spans="3:9" ht="33" customHeight="1">
      <c r="C290" s="477"/>
      <c r="D290" s="477"/>
      <c r="E290" s="89"/>
      <c r="F290" s="89"/>
      <c r="G290" s="89"/>
      <c r="H290" s="89"/>
      <c r="I290" s="89"/>
    </row>
    <row r="291" spans="3:9" ht="33" customHeight="1">
      <c r="C291" s="477"/>
      <c r="D291" s="477"/>
      <c r="E291" s="89"/>
      <c r="F291" s="89"/>
      <c r="G291" s="89"/>
      <c r="H291" s="89"/>
      <c r="I291" s="89"/>
    </row>
    <row r="292" spans="3:9" ht="33" customHeight="1">
      <c r="C292" s="477"/>
      <c r="D292" s="477"/>
      <c r="E292" s="89"/>
      <c r="F292" s="89"/>
      <c r="G292" s="89"/>
      <c r="H292" s="89"/>
      <c r="I292" s="89"/>
    </row>
    <row r="293" spans="3:9" ht="33" customHeight="1">
      <c r="C293" s="477"/>
      <c r="D293" s="477"/>
      <c r="E293" s="89"/>
      <c r="F293" s="89"/>
      <c r="G293" s="89"/>
      <c r="H293" s="89"/>
      <c r="I293" s="89"/>
    </row>
    <row r="294" spans="3:9" ht="33" customHeight="1">
      <c r="C294" s="477"/>
      <c r="D294" s="477"/>
      <c r="E294" s="89"/>
      <c r="F294" s="89"/>
      <c r="G294" s="89"/>
      <c r="H294" s="89"/>
      <c r="I294" s="89"/>
    </row>
    <row r="295" spans="3:9" ht="33" customHeight="1">
      <c r="C295" s="477"/>
      <c r="D295" s="477"/>
      <c r="E295" s="89"/>
      <c r="F295" s="89"/>
      <c r="G295" s="89"/>
      <c r="H295" s="89"/>
      <c r="I295" s="89"/>
    </row>
    <row r="296" spans="3:9" ht="33" customHeight="1">
      <c r="C296" s="477"/>
      <c r="D296" s="477"/>
      <c r="E296" s="89"/>
      <c r="F296" s="89"/>
      <c r="G296" s="89"/>
      <c r="H296" s="89"/>
      <c r="I296" s="89"/>
    </row>
    <row r="297" spans="3:9" ht="33" customHeight="1">
      <c r="C297" s="477"/>
      <c r="D297" s="477"/>
      <c r="E297" s="89"/>
      <c r="F297" s="89"/>
      <c r="G297" s="89"/>
      <c r="H297" s="89"/>
      <c r="I297" s="89"/>
    </row>
    <row r="298" spans="3:9" ht="33" customHeight="1">
      <c r="C298" s="477"/>
      <c r="D298" s="477"/>
      <c r="E298" s="89"/>
      <c r="F298" s="89"/>
      <c r="G298" s="89"/>
      <c r="H298" s="89"/>
      <c r="I298" s="89"/>
    </row>
    <row r="299" spans="3:9" ht="33" customHeight="1">
      <c r="C299" s="477"/>
      <c r="D299" s="477"/>
      <c r="E299" s="89"/>
      <c r="F299" s="89"/>
      <c r="G299" s="89"/>
      <c r="H299" s="89"/>
      <c r="I299" s="89"/>
    </row>
    <row r="300" spans="3:9" ht="33" customHeight="1">
      <c r="C300" s="477"/>
      <c r="D300" s="477"/>
      <c r="E300" s="89"/>
      <c r="F300" s="89"/>
      <c r="G300" s="89"/>
      <c r="H300" s="89"/>
      <c r="I300" s="89"/>
    </row>
    <row r="301" spans="3:9" ht="33" customHeight="1">
      <c r="C301" s="477"/>
      <c r="D301" s="477"/>
      <c r="E301" s="89"/>
      <c r="F301" s="89"/>
      <c r="G301" s="89"/>
      <c r="H301" s="89"/>
      <c r="I301" s="89"/>
    </row>
    <row r="302" spans="3:9" ht="33" customHeight="1">
      <c r="C302" s="477"/>
      <c r="D302" s="477"/>
      <c r="E302" s="89"/>
      <c r="F302" s="89"/>
      <c r="G302" s="89"/>
      <c r="H302" s="89"/>
      <c r="I302" s="89"/>
    </row>
    <row r="303" spans="3:9" ht="33" customHeight="1">
      <c r="C303" s="477"/>
      <c r="D303" s="477"/>
      <c r="E303" s="89"/>
      <c r="F303" s="89"/>
      <c r="G303" s="89"/>
      <c r="H303" s="89"/>
      <c r="I303" s="89"/>
    </row>
    <row r="304" spans="3:9" ht="33" customHeight="1">
      <c r="C304" s="477"/>
      <c r="D304" s="477"/>
      <c r="E304" s="89"/>
      <c r="F304" s="89"/>
      <c r="G304" s="89"/>
      <c r="H304" s="89"/>
      <c r="I304" s="89"/>
    </row>
    <row r="305" spans="3:9" ht="33" customHeight="1">
      <c r="C305" s="477"/>
      <c r="D305" s="477"/>
      <c r="E305" s="89"/>
      <c r="F305" s="89"/>
      <c r="G305" s="89"/>
      <c r="H305" s="89"/>
      <c r="I305" s="89"/>
    </row>
    <row r="306" spans="3:9" ht="33" customHeight="1">
      <c r="C306" s="477"/>
      <c r="D306" s="477"/>
      <c r="E306" s="89"/>
      <c r="F306" s="89"/>
      <c r="G306" s="89"/>
      <c r="H306" s="89"/>
      <c r="I306" s="89"/>
    </row>
    <row r="307" spans="3:9" ht="33" customHeight="1">
      <c r="C307" s="477"/>
      <c r="D307" s="477"/>
      <c r="E307" s="89"/>
      <c r="F307" s="89"/>
      <c r="G307" s="89"/>
      <c r="H307" s="89"/>
      <c r="I307" s="89"/>
    </row>
    <row r="308" spans="3:9" ht="33" customHeight="1">
      <c r="C308" s="477"/>
      <c r="D308" s="477"/>
      <c r="E308" s="89"/>
      <c r="F308" s="89"/>
      <c r="G308" s="89"/>
      <c r="H308" s="89"/>
      <c r="I308" s="89"/>
    </row>
    <row r="309" spans="3:9" ht="33" customHeight="1">
      <c r="C309" s="477"/>
      <c r="D309" s="477"/>
      <c r="E309" s="89"/>
      <c r="F309" s="89"/>
      <c r="G309" s="89"/>
      <c r="H309" s="89"/>
      <c r="I309" s="89"/>
    </row>
    <row r="310" spans="3:9" ht="33" customHeight="1">
      <c r="C310" s="477"/>
      <c r="D310" s="477"/>
      <c r="E310" s="89"/>
      <c r="F310" s="89"/>
      <c r="G310" s="89"/>
      <c r="H310" s="89"/>
      <c r="I310" s="89"/>
    </row>
    <row r="311" spans="3:9" ht="33" customHeight="1">
      <c r="C311" s="477"/>
      <c r="D311" s="477"/>
      <c r="E311" s="89"/>
      <c r="F311" s="89"/>
      <c r="G311" s="89"/>
      <c r="H311" s="89"/>
      <c r="I311" s="89"/>
    </row>
    <row r="312" spans="3:9" ht="33" customHeight="1">
      <c r="C312" s="477"/>
      <c r="D312" s="477"/>
      <c r="E312" s="89"/>
      <c r="F312" s="89"/>
      <c r="G312" s="89"/>
      <c r="H312" s="89"/>
      <c r="I312" s="89"/>
    </row>
    <row r="313" spans="3:9" ht="33" customHeight="1">
      <c r="C313" s="477"/>
      <c r="D313" s="477"/>
      <c r="E313" s="89"/>
      <c r="F313" s="89"/>
      <c r="G313" s="89"/>
      <c r="H313" s="89"/>
      <c r="I313" s="89"/>
    </row>
    <row r="314" spans="3:9" ht="33" customHeight="1">
      <c r="C314" s="477"/>
      <c r="D314" s="477"/>
      <c r="E314" s="89"/>
      <c r="F314" s="89"/>
      <c r="G314" s="89"/>
      <c r="H314" s="89"/>
      <c r="I314" s="89"/>
    </row>
    <row r="315" spans="3:9" ht="33" customHeight="1">
      <c r="C315" s="477"/>
      <c r="D315" s="477"/>
      <c r="E315" s="89"/>
      <c r="F315" s="89"/>
      <c r="G315" s="89"/>
      <c r="H315" s="89"/>
      <c r="I315" s="89"/>
    </row>
    <row r="316" spans="3:9" ht="33" customHeight="1">
      <c r="C316" s="477"/>
      <c r="D316" s="477"/>
      <c r="E316" s="89"/>
      <c r="F316" s="89"/>
      <c r="G316" s="89"/>
      <c r="H316" s="89"/>
      <c r="I316" s="89"/>
    </row>
    <row r="317" spans="3:9" ht="33" customHeight="1">
      <c r="C317" s="477"/>
      <c r="D317" s="477"/>
      <c r="E317" s="89"/>
      <c r="F317" s="89"/>
      <c r="G317" s="89"/>
      <c r="H317" s="89"/>
      <c r="I317" s="89"/>
    </row>
    <row r="318" spans="3:9" ht="33" customHeight="1">
      <c r="C318" s="477"/>
      <c r="D318" s="477"/>
      <c r="E318" s="89"/>
      <c r="F318" s="89"/>
      <c r="G318" s="89"/>
      <c r="H318" s="89"/>
      <c r="I318" s="89"/>
    </row>
    <row r="319" spans="3:9" ht="33" customHeight="1">
      <c r="C319" s="477"/>
      <c r="D319" s="477"/>
      <c r="E319" s="89"/>
      <c r="F319" s="89"/>
      <c r="G319" s="89"/>
      <c r="H319" s="89"/>
      <c r="I319" s="89"/>
    </row>
    <row r="320" spans="3:9" ht="33" customHeight="1">
      <c r="C320" s="477"/>
      <c r="D320" s="477"/>
      <c r="E320" s="89"/>
      <c r="F320" s="89"/>
      <c r="G320" s="89"/>
      <c r="H320" s="89"/>
      <c r="I320" s="89"/>
    </row>
    <row r="321" spans="3:9" ht="33" customHeight="1">
      <c r="C321" s="477"/>
      <c r="D321" s="477"/>
      <c r="E321" s="89"/>
      <c r="F321" s="89"/>
      <c r="G321" s="89"/>
      <c r="H321" s="89"/>
      <c r="I321" s="89"/>
    </row>
    <row r="322" spans="3:9" ht="33" customHeight="1">
      <c r="C322" s="477"/>
      <c r="D322" s="477"/>
      <c r="E322" s="89"/>
      <c r="F322" s="89"/>
      <c r="G322" s="89"/>
      <c r="H322" s="89"/>
      <c r="I322" s="89"/>
    </row>
    <row r="323" spans="3:9" ht="33" customHeight="1">
      <c r="C323" s="477"/>
      <c r="D323" s="477"/>
      <c r="E323" s="89"/>
      <c r="F323" s="89"/>
      <c r="G323" s="89"/>
      <c r="H323" s="89"/>
      <c r="I323" s="89"/>
    </row>
    <row r="324" spans="3:9" ht="33" customHeight="1">
      <c r="C324" s="477"/>
      <c r="D324" s="477"/>
      <c r="E324" s="89"/>
      <c r="F324" s="89"/>
      <c r="G324" s="89"/>
      <c r="H324" s="89"/>
      <c r="I324" s="89"/>
    </row>
    <row r="325" spans="3:9" ht="33" customHeight="1">
      <c r="C325" s="477"/>
      <c r="D325" s="477"/>
      <c r="E325" s="89"/>
      <c r="F325" s="89"/>
      <c r="G325" s="89"/>
      <c r="H325" s="89"/>
      <c r="I325" s="89"/>
    </row>
    <row r="326" spans="3:9" ht="33" customHeight="1">
      <c r="C326" s="477"/>
      <c r="D326" s="477"/>
      <c r="E326" s="89"/>
      <c r="F326" s="89"/>
      <c r="G326" s="89"/>
      <c r="H326" s="89"/>
      <c r="I326" s="89"/>
    </row>
    <row r="327" spans="3:9" ht="33" customHeight="1">
      <c r="C327" s="477"/>
      <c r="D327" s="477"/>
      <c r="E327" s="89"/>
      <c r="F327" s="89"/>
      <c r="G327" s="89"/>
      <c r="H327" s="89"/>
      <c r="I327" s="89"/>
    </row>
    <row r="328" spans="3:9" ht="33" customHeight="1">
      <c r="C328" s="477"/>
      <c r="D328" s="477"/>
      <c r="E328" s="89"/>
      <c r="F328" s="89"/>
      <c r="G328" s="89"/>
      <c r="H328" s="89"/>
      <c r="I328" s="89"/>
    </row>
    <row r="329" spans="3:9" ht="33" customHeight="1">
      <c r="C329" s="477"/>
      <c r="D329" s="477"/>
      <c r="E329" s="89"/>
      <c r="F329" s="89"/>
      <c r="G329" s="89"/>
      <c r="H329" s="89"/>
      <c r="I329" s="89"/>
    </row>
    <row r="330" spans="3:9" ht="33" customHeight="1">
      <c r="C330" s="477"/>
      <c r="D330" s="477"/>
      <c r="E330" s="89"/>
      <c r="F330" s="89"/>
      <c r="G330" s="89"/>
      <c r="H330" s="89"/>
      <c r="I330" s="89"/>
    </row>
    <row r="331" spans="3:9" ht="33" customHeight="1">
      <c r="C331" s="477"/>
      <c r="D331" s="477"/>
      <c r="E331" s="89"/>
      <c r="F331" s="89"/>
      <c r="G331" s="89"/>
      <c r="H331" s="89"/>
      <c r="I331" s="89"/>
    </row>
    <row r="332" spans="3:9" ht="33" customHeight="1">
      <c r="C332" s="477"/>
      <c r="D332" s="477"/>
      <c r="E332" s="89"/>
      <c r="F332" s="89"/>
      <c r="G332" s="89"/>
      <c r="H332" s="89"/>
      <c r="I332" s="89"/>
    </row>
    <row r="333" spans="3:9" ht="33" customHeight="1">
      <c r="C333" s="477"/>
      <c r="D333" s="477"/>
      <c r="E333" s="89"/>
      <c r="F333" s="89"/>
      <c r="G333" s="89"/>
      <c r="H333" s="89"/>
      <c r="I333" s="89"/>
    </row>
    <row r="334" spans="3:9" ht="33" customHeight="1">
      <c r="C334" s="477"/>
      <c r="D334" s="477"/>
      <c r="E334" s="89"/>
      <c r="F334" s="89"/>
      <c r="G334" s="89"/>
      <c r="H334" s="89"/>
      <c r="I334" s="89"/>
    </row>
    <row r="335" spans="3:9" ht="33" customHeight="1">
      <c r="C335" s="477"/>
      <c r="D335" s="477"/>
      <c r="E335" s="89"/>
      <c r="F335" s="89"/>
      <c r="G335" s="89"/>
      <c r="H335" s="89"/>
      <c r="I335" s="89"/>
    </row>
    <row r="336" spans="3:9" ht="33" customHeight="1">
      <c r="C336" s="477"/>
      <c r="D336" s="477"/>
      <c r="E336" s="89"/>
      <c r="F336" s="89"/>
      <c r="G336" s="89"/>
      <c r="H336" s="89"/>
      <c r="I336" s="89"/>
    </row>
    <row r="337" spans="3:9" ht="33" customHeight="1">
      <c r="C337" s="477"/>
      <c r="D337" s="477"/>
      <c r="E337" s="89"/>
      <c r="F337" s="89"/>
      <c r="G337" s="89"/>
      <c r="H337" s="89"/>
      <c r="I337" s="89"/>
    </row>
    <row r="338" spans="3:9" ht="33" customHeight="1">
      <c r="C338" s="477"/>
      <c r="D338" s="477"/>
      <c r="E338" s="89"/>
      <c r="F338" s="89"/>
      <c r="G338" s="89"/>
      <c r="H338" s="89"/>
      <c r="I338" s="89"/>
    </row>
    <row r="339" spans="3:9" ht="33" customHeight="1">
      <c r="C339" s="477"/>
      <c r="D339" s="477"/>
      <c r="E339" s="89"/>
      <c r="F339" s="89"/>
      <c r="G339" s="89"/>
      <c r="H339" s="89"/>
      <c r="I339" s="89"/>
    </row>
    <row r="340" spans="3:9" ht="33" customHeight="1">
      <c r="C340" s="477"/>
      <c r="D340" s="477"/>
      <c r="E340" s="89"/>
      <c r="F340" s="89"/>
      <c r="G340" s="89"/>
      <c r="H340" s="89"/>
      <c r="I340" s="89"/>
    </row>
    <row r="341" spans="3:9" ht="33" customHeight="1">
      <c r="C341" s="477"/>
      <c r="D341" s="477"/>
      <c r="E341" s="89"/>
      <c r="F341" s="89"/>
      <c r="G341" s="89"/>
      <c r="H341" s="89"/>
      <c r="I341" s="89"/>
    </row>
    <row r="342" spans="3:9" ht="33" customHeight="1">
      <c r="C342" s="477"/>
      <c r="D342" s="477"/>
      <c r="E342" s="89"/>
      <c r="F342" s="89"/>
      <c r="G342" s="89"/>
      <c r="H342" s="89"/>
      <c r="I342" s="89"/>
    </row>
    <row r="343" spans="3:9" ht="33" customHeight="1">
      <c r="C343" s="477"/>
      <c r="D343" s="477"/>
      <c r="E343" s="89"/>
      <c r="F343" s="89"/>
      <c r="G343" s="89"/>
      <c r="H343" s="89"/>
      <c r="I343" s="89"/>
    </row>
    <row r="344" spans="3:9" ht="33" customHeight="1">
      <c r="C344" s="477"/>
      <c r="D344" s="477"/>
      <c r="E344" s="89"/>
      <c r="F344" s="89"/>
      <c r="G344" s="89"/>
      <c r="H344" s="89"/>
      <c r="I344" s="89"/>
    </row>
    <row r="345" spans="3:9" ht="33" customHeight="1">
      <c r="C345" s="477"/>
      <c r="D345" s="477"/>
      <c r="E345" s="89"/>
      <c r="F345" s="89"/>
      <c r="G345" s="89"/>
      <c r="H345" s="89"/>
      <c r="I345" s="89"/>
    </row>
    <row r="346" spans="3:9" ht="33" customHeight="1">
      <c r="C346" s="477"/>
      <c r="D346" s="477"/>
      <c r="E346" s="89"/>
      <c r="F346" s="89"/>
      <c r="G346" s="89"/>
      <c r="H346" s="89"/>
      <c r="I346" s="89"/>
    </row>
    <row r="347" spans="3:9" ht="33" customHeight="1">
      <c r="C347" s="477"/>
      <c r="D347" s="477"/>
      <c r="E347" s="89"/>
      <c r="F347" s="89"/>
      <c r="G347" s="89"/>
      <c r="H347" s="89"/>
      <c r="I347" s="89"/>
    </row>
    <row r="348" spans="3:9" ht="33" customHeight="1">
      <c r="C348" s="477"/>
      <c r="D348" s="477"/>
      <c r="E348" s="89"/>
      <c r="F348" s="89"/>
      <c r="G348" s="89"/>
      <c r="H348" s="89"/>
      <c r="I348" s="89"/>
    </row>
    <row r="349" spans="3:9" ht="33" customHeight="1">
      <c r="C349" s="477"/>
      <c r="D349" s="477"/>
      <c r="E349" s="89"/>
      <c r="F349" s="89"/>
      <c r="G349" s="89"/>
      <c r="H349" s="89"/>
      <c r="I349" s="89"/>
    </row>
    <row r="350" spans="3:9" ht="33" customHeight="1">
      <c r="C350" s="477"/>
      <c r="D350" s="477"/>
      <c r="E350" s="89"/>
      <c r="F350" s="89"/>
      <c r="G350" s="89"/>
      <c r="H350" s="89"/>
      <c r="I350" s="89"/>
    </row>
    <row r="351" spans="3:9" ht="33" customHeight="1">
      <c r="C351" s="477"/>
      <c r="D351" s="477"/>
      <c r="E351" s="89"/>
      <c r="F351" s="89"/>
      <c r="G351" s="89"/>
      <c r="H351" s="89"/>
      <c r="I351" s="89"/>
    </row>
    <row r="352" spans="3:9" ht="33" customHeight="1">
      <c r="C352" s="477"/>
      <c r="D352" s="477"/>
      <c r="E352" s="89"/>
      <c r="F352" s="89"/>
      <c r="G352" s="89"/>
      <c r="H352" s="89"/>
      <c r="I352" s="89"/>
    </row>
    <row r="353" spans="3:9" ht="33" customHeight="1">
      <c r="C353" s="477"/>
      <c r="D353" s="477"/>
      <c r="E353" s="89"/>
      <c r="F353" s="89"/>
      <c r="G353" s="89"/>
      <c r="H353" s="89"/>
      <c r="I353" s="89"/>
    </row>
    <row r="354" spans="3:9" ht="33" customHeight="1">
      <c r="C354" s="477"/>
      <c r="D354" s="477"/>
      <c r="E354" s="89"/>
      <c r="F354" s="89"/>
      <c r="G354" s="89"/>
      <c r="H354" s="89"/>
      <c r="I354" s="89"/>
    </row>
    <row r="355" spans="3:9" ht="33" customHeight="1">
      <c r="C355" s="477"/>
      <c r="D355" s="477"/>
      <c r="E355" s="89"/>
      <c r="F355" s="89"/>
      <c r="G355" s="89"/>
      <c r="H355" s="89"/>
      <c r="I355" s="89"/>
    </row>
    <row r="356" spans="3:9" ht="33" customHeight="1">
      <c r="C356" s="477"/>
      <c r="D356" s="477"/>
      <c r="E356" s="89"/>
      <c r="F356" s="89"/>
      <c r="G356" s="89"/>
      <c r="H356" s="89"/>
      <c r="I356" s="89"/>
    </row>
    <row r="357" spans="3:9" ht="33" customHeight="1">
      <c r="C357" s="477"/>
      <c r="D357" s="477"/>
      <c r="E357" s="89"/>
      <c r="F357" s="89"/>
      <c r="G357" s="89"/>
      <c r="H357" s="89"/>
      <c r="I357" s="89"/>
    </row>
    <row r="358" spans="3:9" ht="33" customHeight="1">
      <c r="C358" s="477"/>
      <c r="D358" s="477"/>
      <c r="E358" s="89"/>
      <c r="F358" s="89"/>
      <c r="G358" s="89"/>
      <c r="H358" s="89"/>
      <c r="I358" s="89"/>
    </row>
    <row r="359" spans="3:9" ht="33" customHeight="1">
      <c r="C359" s="477"/>
      <c r="D359" s="477"/>
      <c r="E359" s="89"/>
      <c r="F359" s="89"/>
      <c r="G359" s="89"/>
      <c r="H359" s="89"/>
      <c r="I359" s="89"/>
    </row>
    <row r="360" spans="3:9" ht="33" customHeight="1">
      <c r="C360" s="477"/>
      <c r="D360" s="477"/>
      <c r="E360" s="89"/>
      <c r="F360" s="89"/>
      <c r="G360" s="89"/>
      <c r="H360" s="89"/>
      <c r="I360" s="89"/>
    </row>
    <row r="361" spans="3:9" ht="33" customHeight="1">
      <c r="C361" s="477"/>
      <c r="D361" s="477"/>
      <c r="E361" s="89"/>
      <c r="F361" s="89"/>
      <c r="G361" s="89"/>
      <c r="H361" s="89"/>
      <c r="I361" s="89"/>
    </row>
    <row r="362" spans="3:9" ht="33" customHeight="1">
      <c r="C362" s="477"/>
      <c r="D362" s="477"/>
      <c r="E362" s="89"/>
      <c r="F362" s="89"/>
      <c r="G362" s="89"/>
      <c r="H362" s="89"/>
      <c r="I362" s="89"/>
    </row>
    <row r="363" spans="3:9" ht="33" customHeight="1">
      <c r="C363" s="477"/>
      <c r="D363" s="477"/>
      <c r="E363" s="89"/>
      <c r="F363" s="89"/>
      <c r="G363" s="89"/>
      <c r="H363" s="89"/>
      <c r="I363" s="89"/>
    </row>
    <row r="364" spans="3:9" ht="33" customHeight="1">
      <c r="C364" s="477"/>
      <c r="D364" s="477"/>
      <c r="E364" s="89"/>
      <c r="F364" s="89"/>
      <c r="G364" s="89"/>
      <c r="H364" s="89"/>
      <c r="I364" s="89"/>
    </row>
    <row r="365" spans="3:9" ht="33" customHeight="1">
      <c r="C365" s="477"/>
      <c r="D365" s="477"/>
      <c r="E365" s="89"/>
      <c r="F365" s="89"/>
      <c r="G365" s="89"/>
      <c r="H365" s="89"/>
      <c r="I365" s="89"/>
    </row>
    <row r="366" spans="3:9" ht="33" customHeight="1">
      <c r="C366" s="477"/>
      <c r="D366" s="477"/>
      <c r="E366" s="89"/>
      <c r="F366" s="89"/>
      <c r="G366" s="89"/>
      <c r="H366" s="89"/>
      <c r="I366" s="89"/>
    </row>
    <row r="367" spans="3:9" ht="33" customHeight="1">
      <c r="C367" s="477"/>
      <c r="D367" s="477"/>
      <c r="E367" s="89"/>
      <c r="F367" s="89"/>
      <c r="G367" s="89"/>
      <c r="H367" s="89"/>
      <c r="I367" s="89"/>
    </row>
    <row r="368" spans="3:9" ht="33" customHeight="1">
      <c r="C368" s="477"/>
      <c r="D368" s="477"/>
      <c r="E368" s="89"/>
      <c r="F368" s="89"/>
      <c r="G368" s="89"/>
      <c r="H368" s="89"/>
      <c r="I368" s="89"/>
    </row>
    <row r="369" spans="3:9" ht="33" customHeight="1">
      <c r="C369" s="477"/>
      <c r="D369" s="477"/>
      <c r="E369" s="89"/>
      <c r="F369" s="89"/>
      <c r="G369" s="89"/>
      <c r="H369" s="89"/>
      <c r="I369" s="89"/>
    </row>
    <row r="370" spans="3:9" ht="33" customHeight="1">
      <c r="C370" s="477"/>
      <c r="D370" s="477"/>
      <c r="E370" s="89"/>
      <c r="F370" s="89"/>
      <c r="G370" s="89"/>
      <c r="H370" s="89"/>
      <c r="I370" s="89"/>
    </row>
    <row r="371" spans="3:9" ht="33" customHeight="1">
      <c r="C371" s="477"/>
      <c r="D371" s="477"/>
      <c r="E371" s="89"/>
      <c r="F371" s="89"/>
      <c r="G371" s="89"/>
      <c r="H371" s="89"/>
      <c r="I371" s="89"/>
    </row>
    <row r="372" spans="3:9" ht="33" customHeight="1">
      <c r="C372" s="477"/>
      <c r="D372" s="477"/>
      <c r="E372" s="89"/>
      <c r="F372" s="89"/>
      <c r="G372" s="89"/>
      <c r="H372" s="89"/>
      <c r="I372" s="89"/>
    </row>
    <row r="373" spans="3:9" ht="33" customHeight="1">
      <c r="C373" s="477"/>
      <c r="D373" s="477"/>
      <c r="E373" s="89"/>
      <c r="F373" s="89"/>
      <c r="G373" s="89"/>
      <c r="H373" s="89"/>
      <c r="I373" s="89"/>
    </row>
    <row r="374" spans="3:9" ht="33" customHeight="1">
      <c r="C374" s="477"/>
      <c r="D374" s="477"/>
      <c r="E374" s="89"/>
      <c r="F374" s="89"/>
      <c r="G374" s="89"/>
      <c r="H374" s="89"/>
      <c r="I374" s="89"/>
    </row>
    <row r="375" spans="3:9" ht="33" customHeight="1">
      <c r="C375" s="477"/>
      <c r="D375" s="477"/>
      <c r="E375" s="89"/>
      <c r="F375" s="89"/>
      <c r="G375" s="89"/>
      <c r="H375" s="89"/>
      <c r="I375" s="89"/>
    </row>
    <row r="376" spans="3:9" ht="33" customHeight="1">
      <c r="C376" s="477"/>
      <c r="D376" s="477"/>
      <c r="E376" s="89"/>
      <c r="F376" s="89"/>
      <c r="G376" s="89"/>
      <c r="H376" s="89"/>
      <c r="I376" s="89"/>
    </row>
    <row r="377" spans="3:9" ht="33" customHeight="1">
      <c r="C377" s="477"/>
      <c r="D377" s="477"/>
      <c r="E377" s="89"/>
      <c r="F377" s="89"/>
      <c r="G377" s="89"/>
      <c r="H377" s="89"/>
      <c r="I377" s="89"/>
    </row>
    <row r="378" spans="3:9" ht="33" customHeight="1">
      <c r="C378" s="477"/>
      <c r="D378" s="477"/>
      <c r="E378" s="89"/>
      <c r="F378" s="89"/>
      <c r="G378" s="89"/>
      <c r="H378" s="89"/>
      <c r="I378" s="89"/>
    </row>
    <row r="379" spans="3:9" ht="33" customHeight="1">
      <c r="C379" s="477"/>
      <c r="D379" s="477"/>
      <c r="E379" s="89"/>
      <c r="F379" s="89"/>
      <c r="G379" s="89"/>
      <c r="H379" s="89"/>
      <c r="I379" s="89"/>
    </row>
    <row r="380" spans="3:9" ht="33" customHeight="1">
      <c r="C380" s="477"/>
      <c r="D380" s="477"/>
      <c r="E380" s="89"/>
      <c r="F380" s="89"/>
      <c r="G380" s="89"/>
      <c r="H380" s="89"/>
      <c r="I380" s="89"/>
    </row>
    <row r="381" spans="3:9" ht="33" customHeight="1">
      <c r="C381" s="477"/>
      <c r="D381" s="477"/>
      <c r="E381" s="89"/>
      <c r="F381" s="89"/>
      <c r="G381" s="89"/>
      <c r="H381" s="89"/>
      <c r="I381" s="89"/>
    </row>
    <row r="382" spans="3:9" ht="33" customHeight="1">
      <c r="C382" s="477"/>
      <c r="D382" s="477"/>
      <c r="E382" s="89"/>
      <c r="F382" s="89"/>
      <c r="G382" s="89"/>
      <c r="H382" s="89"/>
      <c r="I382" s="89"/>
    </row>
    <row r="383" spans="3:9" ht="33" customHeight="1">
      <c r="C383" s="477"/>
      <c r="D383" s="477"/>
      <c r="E383" s="89"/>
      <c r="F383" s="89"/>
      <c r="G383" s="89"/>
      <c r="H383" s="89"/>
      <c r="I383" s="89"/>
    </row>
    <row r="384" spans="3:9" ht="33" customHeight="1">
      <c r="C384" s="477"/>
      <c r="D384" s="477"/>
      <c r="E384" s="89"/>
      <c r="F384" s="89"/>
      <c r="G384" s="89"/>
      <c r="H384" s="89"/>
      <c r="I384" s="89"/>
    </row>
    <row r="385" spans="3:9" ht="33" customHeight="1">
      <c r="C385" s="477"/>
      <c r="D385" s="477"/>
      <c r="E385" s="89"/>
      <c r="F385" s="89"/>
      <c r="G385" s="89"/>
      <c r="H385" s="89"/>
      <c r="I385" s="89"/>
    </row>
    <row r="386" spans="3:9" ht="33" customHeight="1">
      <c r="C386" s="477"/>
      <c r="D386" s="477"/>
      <c r="E386" s="89"/>
      <c r="F386" s="89"/>
      <c r="G386" s="89"/>
      <c r="H386" s="89"/>
      <c r="I386" s="89"/>
    </row>
    <row r="387" spans="3:9" ht="33" customHeight="1">
      <c r="C387" s="477"/>
      <c r="D387" s="477"/>
      <c r="E387" s="89"/>
      <c r="F387" s="89"/>
      <c r="G387" s="89"/>
      <c r="H387" s="89"/>
      <c r="I387" s="89"/>
    </row>
    <row r="388" spans="3:9" ht="33" customHeight="1">
      <c r="C388" s="477"/>
      <c r="D388" s="477"/>
      <c r="E388" s="89"/>
      <c r="F388" s="89"/>
      <c r="G388" s="89"/>
      <c r="H388" s="89"/>
      <c r="I388" s="89"/>
    </row>
    <row r="389" spans="3:9" ht="33" customHeight="1">
      <c r="C389" s="477"/>
      <c r="D389" s="477"/>
      <c r="E389" s="89"/>
      <c r="F389" s="89"/>
      <c r="G389" s="89"/>
      <c r="H389" s="89"/>
      <c r="I389" s="89"/>
    </row>
    <row r="390" spans="3:9" ht="33" customHeight="1">
      <c r="C390" s="477"/>
      <c r="D390" s="477"/>
      <c r="E390" s="89"/>
      <c r="F390" s="89"/>
      <c r="G390" s="89"/>
      <c r="H390" s="89"/>
      <c r="I390" s="89"/>
    </row>
    <row r="391" spans="3:9" ht="33" customHeight="1">
      <c r="C391" s="477"/>
      <c r="D391" s="477"/>
      <c r="E391" s="89"/>
      <c r="F391" s="89"/>
      <c r="G391" s="89"/>
      <c r="H391" s="89"/>
      <c r="I391" s="89"/>
    </row>
    <row r="392" spans="3:9" ht="33" customHeight="1">
      <c r="C392" s="477"/>
      <c r="D392" s="477"/>
      <c r="E392" s="89"/>
      <c r="F392" s="89"/>
      <c r="G392" s="89"/>
      <c r="H392" s="89"/>
      <c r="I392" s="89"/>
    </row>
    <row r="393" spans="3:9" ht="33" customHeight="1">
      <c r="C393" s="477"/>
      <c r="D393" s="477"/>
      <c r="E393" s="89"/>
      <c r="F393" s="89"/>
      <c r="G393" s="89"/>
      <c r="H393" s="89"/>
      <c r="I393" s="89"/>
    </row>
    <row r="394" spans="3:9" ht="33" customHeight="1">
      <c r="C394" s="477"/>
      <c r="D394" s="477"/>
      <c r="E394" s="89"/>
      <c r="F394" s="89"/>
      <c r="G394" s="89"/>
      <c r="H394" s="89"/>
      <c r="I394" s="89"/>
    </row>
    <row r="395" spans="3:9" ht="33" customHeight="1">
      <c r="C395" s="477"/>
      <c r="D395" s="477"/>
      <c r="E395" s="89"/>
      <c r="F395" s="89"/>
      <c r="G395" s="89"/>
      <c r="H395" s="89"/>
      <c r="I395" s="89"/>
    </row>
    <row r="396" spans="3:9" ht="33" customHeight="1">
      <c r="C396" s="477"/>
      <c r="D396" s="477"/>
      <c r="E396" s="89"/>
      <c r="F396" s="89"/>
      <c r="G396" s="89"/>
      <c r="H396" s="89"/>
      <c r="I396" s="89"/>
    </row>
    <row r="397" spans="3:9" ht="33" customHeight="1">
      <c r="C397" s="477"/>
      <c r="D397" s="477"/>
      <c r="E397" s="89"/>
      <c r="F397" s="89"/>
      <c r="G397" s="89"/>
      <c r="H397" s="89"/>
      <c r="I397" s="89"/>
    </row>
    <row r="398" spans="3:9" ht="33" customHeight="1">
      <c r="C398" s="477"/>
      <c r="D398" s="477"/>
      <c r="E398" s="89"/>
      <c r="F398" s="89"/>
      <c r="G398" s="89"/>
      <c r="H398" s="89"/>
      <c r="I398" s="89"/>
    </row>
    <row r="399" spans="3:9" ht="33" customHeight="1">
      <c r="C399" s="477"/>
      <c r="D399" s="477"/>
      <c r="E399" s="89"/>
      <c r="F399" s="89"/>
      <c r="G399" s="89"/>
      <c r="H399" s="89"/>
      <c r="I399" s="89"/>
    </row>
    <row r="400" spans="3:9" ht="33" customHeight="1">
      <c r="C400" s="477"/>
      <c r="D400" s="477"/>
      <c r="E400" s="89"/>
      <c r="F400" s="89"/>
      <c r="G400" s="89"/>
      <c r="H400" s="89"/>
      <c r="I400" s="89"/>
    </row>
    <row r="401" spans="3:9" ht="33" customHeight="1">
      <c r="C401" s="477"/>
      <c r="D401" s="477"/>
      <c r="E401" s="89"/>
      <c r="F401" s="89"/>
      <c r="G401" s="89"/>
      <c r="H401" s="89"/>
      <c r="I401" s="89"/>
    </row>
    <row r="402" spans="3:9" ht="33" customHeight="1">
      <c r="C402" s="477"/>
      <c r="D402" s="477"/>
      <c r="E402" s="89"/>
      <c r="F402" s="89"/>
      <c r="G402" s="89"/>
      <c r="H402" s="89"/>
      <c r="I402" s="89"/>
    </row>
    <row r="403" spans="3:9" ht="33" customHeight="1">
      <c r="C403" s="477"/>
      <c r="D403" s="477"/>
      <c r="E403" s="89"/>
      <c r="F403" s="89"/>
      <c r="G403" s="89"/>
      <c r="H403" s="89"/>
      <c r="I403" s="89"/>
    </row>
    <row r="404" spans="3:9" ht="33" customHeight="1">
      <c r="C404" s="477"/>
      <c r="D404" s="477"/>
      <c r="E404" s="89"/>
      <c r="F404" s="89"/>
      <c r="G404" s="89"/>
      <c r="H404" s="89"/>
      <c r="I404" s="89"/>
    </row>
    <row r="405" spans="3:9" ht="33" customHeight="1">
      <c r="C405" s="477"/>
      <c r="D405" s="477"/>
      <c r="E405" s="89"/>
      <c r="F405" s="89"/>
      <c r="G405" s="89"/>
      <c r="H405" s="89"/>
      <c r="I405" s="89"/>
    </row>
    <row r="406" spans="3:9" ht="33" customHeight="1">
      <c r="C406" s="477"/>
      <c r="D406" s="477"/>
      <c r="E406" s="89"/>
      <c r="F406" s="89"/>
      <c r="G406" s="89"/>
      <c r="H406" s="89"/>
      <c r="I406" s="89"/>
    </row>
    <row r="407" spans="3:9" ht="33" customHeight="1">
      <c r="C407" s="477"/>
      <c r="D407" s="477"/>
      <c r="E407" s="89"/>
      <c r="F407" s="89"/>
      <c r="G407" s="89"/>
      <c r="H407" s="89"/>
      <c r="I407" s="89"/>
    </row>
    <row r="408" spans="3:9" ht="33" customHeight="1">
      <c r="C408" s="477"/>
      <c r="D408" s="477"/>
      <c r="E408" s="89"/>
      <c r="F408" s="89"/>
      <c r="G408" s="89"/>
      <c r="H408" s="89"/>
      <c r="I408" s="89"/>
    </row>
    <row r="409" spans="3:9" ht="33" customHeight="1">
      <c r="C409" s="477"/>
      <c r="D409" s="477"/>
      <c r="E409" s="89"/>
      <c r="F409" s="89"/>
      <c r="G409" s="89"/>
      <c r="H409" s="89"/>
      <c r="I409" s="89"/>
    </row>
    <row r="410" spans="3:9" ht="33" customHeight="1">
      <c r="C410" s="477"/>
      <c r="D410" s="477"/>
      <c r="E410" s="89"/>
      <c r="F410" s="89"/>
      <c r="G410" s="89"/>
      <c r="H410" s="89"/>
      <c r="I410" s="89"/>
    </row>
    <row r="411" spans="3:9" ht="33" customHeight="1">
      <c r="C411" s="477"/>
      <c r="D411" s="477"/>
      <c r="E411" s="89"/>
      <c r="F411" s="89"/>
      <c r="G411" s="89"/>
      <c r="H411" s="89"/>
      <c r="I411" s="89"/>
    </row>
    <row r="412" spans="3:9" ht="33" customHeight="1">
      <c r="C412" s="477"/>
      <c r="D412" s="477"/>
      <c r="E412" s="89"/>
      <c r="F412" s="89"/>
      <c r="G412" s="89"/>
      <c r="H412" s="89"/>
      <c r="I412" s="89"/>
    </row>
    <row r="413" spans="3:9" ht="33" customHeight="1">
      <c r="C413" s="477"/>
      <c r="D413" s="477"/>
      <c r="E413" s="89"/>
      <c r="F413" s="89"/>
      <c r="G413" s="89"/>
      <c r="H413" s="89"/>
      <c r="I413" s="89"/>
    </row>
    <row r="414" spans="3:9" ht="33" customHeight="1">
      <c r="C414" s="477"/>
      <c r="D414" s="477"/>
      <c r="E414" s="89"/>
      <c r="F414" s="89"/>
      <c r="G414" s="89"/>
      <c r="H414" s="89"/>
      <c r="I414" s="89"/>
    </row>
    <row r="415" spans="3:9" ht="33" customHeight="1">
      <c r="C415" s="477"/>
      <c r="D415" s="477"/>
      <c r="E415" s="89"/>
      <c r="F415" s="89"/>
      <c r="G415" s="89"/>
      <c r="H415" s="89"/>
      <c r="I415" s="89"/>
    </row>
    <row r="416" spans="3:9" ht="33" customHeight="1">
      <c r="C416" s="477"/>
      <c r="D416" s="477"/>
      <c r="E416" s="89"/>
      <c r="F416" s="89"/>
      <c r="G416" s="89"/>
      <c r="H416" s="89"/>
      <c r="I416" s="89"/>
    </row>
    <row r="417" spans="3:9" ht="33" customHeight="1">
      <c r="C417" s="477"/>
      <c r="D417" s="477"/>
      <c r="E417" s="89"/>
      <c r="F417" s="89"/>
      <c r="G417" s="89"/>
      <c r="H417" s="89"/>
      <c r="I417" s="89"/>
    </row>
    <row r="418" spans="3:9" ht="33" customHeight="1">
      <c r="C418" s="477"/>
      <c r="D418" s="477"/>
      <c r="E418" s="89"/>
      <c r="F418" s="89"/>
      <c r="G418" s="89"/>
      <c r="H418" s="89"/>
      <c r="I418" s="89"/>
    </row>
    <row r="419" spans="3:9" ht="33" customHeight="1">
      <c r="C419" s="477"/>
      <c r="D419" s="477"/>
      <c r="E419" s="89"/>
      <c r="F419" s="89"/>
      <c r="G419" s="89"/>
      <c r="H419" s="89"/>
      <c r="I419" s="89"/>
    </row>
    <row r="420" spans="3:9" ht="33" customHeight="1">
      <c r="C420" s="477"/>
      <c r="D420" s="477"/>
      <c r="E420" s="89"/>
      <c r="F420" s="89"/>
      <c r="G420" s="89"/>
      <c r="H420" s="89"/>
      <c r="I420" s="89"/>
    </row>
    <row r="421" spans="3:9" ht="33" customHeight="1">
      <c r="C421" s="477"/>
      <c r="D421" s="477"/>
      <c r="E421" s="89"/>
      <c r="F421" s="89"/>
      <c r="G421" s="89"/>
      <c r="H421" s="89"/>
      <c r="I421" s="89"/>
    </row>
    <row r="422" spans="3:9" ht="33" customHeight="1">
      <c r="C422" s="477"/>
      <c r="D422" s="477"/>
      <c r="E422" s="89"/>
      <c r="F422" s="89"/>
      <c r="G422" s="89"/>
      <c r="H422" s="89"/>
      <c r="I422" s="89"/>
    </row>
    <row r="423" spans="3:9" ht="33" customHeight="1">
      <c r="C423" s="477"/>
      <c r="D423" s="477"/>
      <c r="E423" s="89"/>
      <c r="F423" s="89"/>
      <c r="G423" s="89"/>
      <c r="H423" s="89"/>
      <c r="I423" s="89"/>
    </row>
  </sheetData>
  <mergeCells count="13">
    <mergeCell ref="G4:G5"/>
    <mergeCell ref="H4:H5"/>
    <mergeCell ref="A1:K1"/>
    <mergeCell ref="A2:K2"/>
    <mergeCell ref="A3:K3"/>
    <mergeCell ref="I4:I5"/>
    <mergeCell ref="J4:J5"/>
    <mergeCell ref="K4:K5"/>
    <mergeCell ref="A4:A5"/>
    <mergeCell ref="B4:B5"/>
    <mergeCell ref="C4:C5"/>
    <mergeCell ref="D4:E4"/>
    <mergeCell ref="F4:F5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G2" sqref="G2:H15"/>
    </sheetView>
  </sheetViews>
  <sheetFormatPr defaultRowHeight="18"/>
  <cols>
    <col min="1" max="1" width="9.28515625" style="140" bestFit="1" customWidth="1"/>
    <col min="2" max="3" width="9.28515625" style="19" bestFit="1" customWidth="1"/>
    <col min="4" max="4" width="15.5703125" style="22" hidden="1" customWidth="1"/>
    <col min="5" max="5" width="46.5703125" style="22" customWidth="1"/>
    <col min="6" max="6" width="20.7109375" style="23" customWidth="1"/>
    <col min="7" max="7" width="20.28515625" style="23" customWidth="1"/>
    <col min="8" max="8" width="10.42578125" style="22" customWidth="1"/>
    <col min="9" max="256" width="9.140625" style="6"/>
    <col min="257" max="259" width="9.28515625" style="6" bestFit="1" customWidth="1"/>
    <col min="260" max="260" width="11" style="6" bestFit="1" customWidth="1"/>
    <col min="261" max="261" width="35.7109375" style="6" bestFit="1" customWidth="1"/>
    <col min="262" max="262" width="23.85546875" style="6" bestFit="1" customWidth="1"/>
    <col min="263" max="263" width="20.5703125" style="6" bestFit="1" customWidth="1"/>
    <col min="264" max="512" width="9.140625" style="6"/>
    <col min="513" max="515" width="9.28515625" style="6" bestFit="1" customWidth="1"/>
    <col min="516" max="516" width="11" style="6" bestFit="1" customWidth="1"/>
    <col min="517" max="517" width="35.7109375" style="6" bestFit="1" customWidth="1"/>
    <col min="518" max="518" width="23.85546875" style="6" bestFit="1" customWidth="1"/>
    <col min="519" max="519" width="20.5703125" style="6" bestFit="1" customWidth="1"/>
    <col min="520" max="768" width="9.140625" style="6"/>
    <col min="769" max="771" width="9.28515625" style="6" bestFit="1" customWidth="1"/>
    <col min="772" max="772" width="11" style="6" bestFit="1" customWidth="1"/>
    <col min="773" max="773" width="35.7109375" style="6" bestFit="1" customWidth="1"/>
    <col min="774" max="774" width="23.85546875" style="6" bestFit="1" customWidth="1"/>
    <col min="775" max="775" width="20.5703125" style="6" bestFit="1" customWidth="1"/>
    <col min="776" max="1024" width="9.140625" style="6"/>
    <col min="1025" max="1027" width="9.28515625" style="6" bestFit="1" customWidth="1"/>
    <col min="1028" max="1028" width="11" style="6" bestFit="1" customWidth="1"/>
    <col min="1029" max="1029" width="35.7109375" style="6" bestFit="1" customWidth="1"/>
    <col min="1030" max="1030" width="23.85546875" style="6" bestFit="1" customWidth="1"/>
    <col min="1031" max="1031" width="20.5703125" style="6" bestFit="1" customWidth="1"/>
    <col min="1032" max="1280" width="9.140625" style="6"/>
    <col min="1281" max="1283" width="9.28515625" style="6" bestFit="1" customWidth="1"/>
    <col min="1284" max="1284" width="11" style="6" bestFit="1" customWidth="1"/>
    <col min="1285" max="1285" width="35.7109375" style="6" bestFit="1" customWidth="1"/>
    <col min="1286" max="1286" width="23.85546875" style="6" bestFit="1" customWidth="1"/>
    <col min="1287" max="1287" width="20.5703125" style="6" bestFit="1" customWidth="1"/>
    <col min="1288" max="1536" width="9.140625" style="6"/>
    <col min="1537" max="1539" width="9.28515625" style="6" bestFit="1" customWidth="1"/>
    <col min="1540" max="1540" width="11" style="6" bestFit="1" customWidth="1"/>
    <col min="1541" max="1541" width="35.7109375" style="6" bestFit="1" customWidth="1"/>
    <col min="1542" max="1542" width="23.85546875" style="6" bestFit="1" customWidth="1"/>
    <col min="1543" max="1543" width="20.5703125" style="6" bestFit="1" customWidth="1"/>
    <col min="1544" max="1792" width="9.140625" style="6"/>
    <col min="1793" max="1795" width="9.28515625" style="6" bestFit="1" customWidth="1"/>
    <col min="1796" max="1796" width="11" style="6" bestFit="1" customWidth="1"/>
    <col min="1797" max="1797" width="35.7109375" style="6" bestFit="1" customWidth="1"/>
    <col min="1798" max="1798" width="23.85546875" style="6" bestFit="1" customWidth="1"/>
    <col min="1799" max="1799" width="20.5703125" style="6" bestFit="1" customWidth="1"/>
    <col min="1800" max="2048" width="9.140625" style="6"/>
    <col min="2049" max="2051" width="9.28515625" style="6" bestFit="1" customWidth="1"/>
    <col min="2052" max="2052" width="11" style="6" bestFit="1" customWidth="1"/>
    <col min="2053" max="2053" width="35.7109375" style="6" bestFit="1" customWidth="1"/>
    <col min="2054" max="2054" width="23.85546875" style="6" bestFit="1" customWidth="1"/>
    <col min="2055" max="2055" width="20.5703125" style="6" bestFit="1" customWidth="1"/>
    <col min="2056" max="2304" width="9.140625" style="6"/>
    <col min="2305" max="2307" width="9.28515625" style="6" bestFit="1" customWidth="1"/>
    <col min="2308" max="2308" width="11" style="6" bestFit="1" customWidth="1"/>
    <col min="2309" max="2309" width="35.7109375" style="6" bestFit="1" customWidth="1"/>
    <col min="2310" max="2310" width="23.85546875" style="6" bestFit="1" customWidth="1"/>
    <col min="2311" max="2311" width="20.5703125" style="6" bestFit="1" customWidth="1"/>
    <col min="2312" max="2560" width="9.140625" style="6"/>
    <col min="2561" max="2563" width="9.28515625" style="6" bestFit="1" customWidth="1"/>
    <col min="2564" max="2564" width="11" style="6" bestFit="1" customWidth="1"/>
    <col min="2565" max="2565" width="35.7109375" style="6" bestFit="1" customWidth="1"/>
    <col min="2566" max="2566" width="23.85546875" style="6" bestFit="1" customWidth="1"/>
    <col min="2567" max="2567" width="20.5703125" style="6" bestFit="1" customWidth="1"/>
    <col min="2568" max="2816" width="9.140625" style="6"/>
    <col min="2817" max="2819" width="9.28515625" style="6" bestFit="1" customWidth="1"/>
    <col min="2820" max="2820" width="11" style="6" bestFit="1" customWidth="1"/>
    <col min="2821" max="2821" width="35.7109375" style="6" bestFit="1" customWidth="1"/>
    <col min="2822" max="2822" width="23.85546875" style="6" bestFit="1" customWidth="1"/>
    <col min="2823" max="2823" width="20.5703125" style="6" bestFit="1" customWidth="1"/>
    <col min="2824" max="3072" width="9.140625" style="6"/>
    <col min="3073" max="3075" width="9.28515625" style="6" bestFit="1" customWidth="1"/>
    <col min="3076" max="3076" width="11" style="6" bestFit="1" customWidth="1"/>
    <col min="3077" max="3077" width="35.7109375" style="6" bestFit="1" customWidth="1"/>
    <col min="3078" max="3078" width="23.85546875" style="6" bestFit="1" customWidth="1"/>
    <col min="3079" max="3079" width="20.5703125" style="6" bestFit="1" customWidth="1"/>
    <col min="3080" max="3328" width="9.140625" style="6"/>
    <col min="3329" max="3331" width="9.28515625" style="6" bestFit="1" customWidth="1"/>
    <col min="3332" max="3332" width="11" style="6" bestFit="1" customWidth="1"/>
    <col min="3333" max="3333" width="35.7109375" style="6" bestFit="1" customWidth="1"/>
    <col min="3334" max="3334" width="23.85546875" style="6" bestFit="1" customWidth="1"/>
    <col min="3335" max="3335" width="20.5703125" style="6" bestFit="1" customWidth="1"/>
    <col min="3336" max="3584" width="9.140625" style="6"/>
    <col min="3585" max="3587" width="9.28515625" style="6" bestFit="1" customWidth="1"/>
    <col min="3588" max="3588" width="11" style="6" bestFit="1" customWidth="1"/>
    <col min="3589" max="3589" width="35.7109375" style="6" bestFit="1" customWidth="1"/>
    <col min="3590" max="3590" width="23.85546875" style="6" bestFit="1" customWidth="1"/>
    <col min="3591" max="3591" width="20.5703125" style="6" bestFit="1" customWidth="1"/>
    <col min="3592" max="3840" width="9.140625" style="6"/>
    <col min="3841" max="3843" width="9.28515625" style="6" bestFit="1" customWidth="1"/>
    <col min="3844" max="3844" width="11" style="6" bestFit="1" customWidth="1"/>
    <col min="3845" max="3845" width="35.7109375" style="6" bestFit="1" customWidth="1"/>
    <col min="3846" max="3846" width="23.85546875" style="6" bestFit="1" customWidth="1"/>
    <col min="3847" max="3847" width="20.5703125" style="6" bestFit="1" customWidth="1"/>
    <col min="3848" max="4096" width="9.140625" style="6"/>
    <col min="4097" max="4099" width="9.28515625" style="6" bestFit="1" customWidth="1"/>
    <col min="4100" max="4100" width="11" style="6" bestFit="1" customWidth="1"/>
    <col min="4101" max="4101" width="35.7109375" style="6" bestFit="1" customWidth="1"/>
    <col min="4102" max="4102" width="23.85546875" style="6" bestFit="1" customWidth="1"/>
    <col min="4103" max="4103" width="20.5703125" style="6" bestFit="1" customWidth="1"/>
    <col min="4104" max="4352" width="9.140625" style="6"/>
    <col min="4353" max="4355" width="9.28515625" style="6" bestFit="1" customWidth="1"/>
    <col min="4356" max="4356" width="11" style="6" bestFit="1" customWidth="1"/>
    <col min="4357" max="4357" width="35.7109375" style="6" bestFit="1" customWidth="1"/>
    <col min="4358" max="4358" width="23.85546875" style="6" bestFit="1" customWidth="1"/>
    <col min="4359" max="4359" width="20.5703125" style="6" bestFit="1" customWidth="1"/>
    <col min="4360" max="4608" width="9.140625" style="6"/>
    <col min="4609" max="4611" width="9.28515625" style="6" bestFit="1" customWidth="1"/>
    <col min="4612" max="4612" width="11" style="6" bestFit="1" customWidth="1"/>
    <col min="4613" max="4613" width="35.7109375" style="6" bestFit="1" customWidth="1"/>
    <col min="4614" max="4614" width="23.85546875" style="6" bestFit="1" customWidth="1"/>
    <col min="4615" max="4615" width="20.5703125" style="6" bestFit="1" customWidth="1"/>
    <col min="4616" max="4864" width="9.140625" style="6"/>
    <col min="4865" max="4867" width="9.28515625" style="6" bestFit="1" customWidth="1"/>
    <col min="4868" max="4868" width="11" style="6" bestFit="1" customWidth="1"/>
    <col min="4869" max="4869" width="35.7109375" style="6" bestFit="1" customWidth="1"/>
    <col min="4870" max="4870" width="23.85546875" style="6" bestFit="1" customWidth="1"/>
    <col min="4871" max="4871" width="20.5703125" style="6" bestFit="1" customWidth="1"/>
    <col min="4872" max="5120" width="9.140625" style="6"/>
    <col min="5121" max="5123" width="9.28515625" style="6" bestFit="1" customWidth="1"/>
    <col min="5124" max="5124" width="11" style="6" bestFit="1" customWidth="1"/>
    <col min="5125" max="5125" width="35.7109375" style="6" bestFit="1" customWidth="1"/>
    <col min="5126" max="5126" width="23.85546875" style="6" bestFit="1" customWidth="1"/>
    <col min="5127" max="5127" width="20.5703125" style="6" bestFit="1" customWidth="1"/>
    <col min="5128" max="5376" width="9.140625" style="6"/>
    <col min="5377" max="5379" width="9.28515625" style="6" bestFit="1" customWidth="1"/>
    <col min="5380" max="5380" width="11" style="6" bestFit="1" customWidth="1"/>
    <col min="5381" max="5381" width="35.7109375" style="6" bestFit="1" customWidth="1"/>
    <col min="5382" max="5382" width="23.85546875" style="6" bestFit="1" customWidth="1"/>
    <col min="5383" max="5383" width="20.5703125" style="6" bestFit="1" customWidth="1"/>
    <col min="5384" max="5632" width="9.140625" style="6"/>
    <col min="5633" max="5635" width="9.28515625" style="6" bestFit="1" customWidth="1"/>
    <col min="5636" max="5636" width="11" style="6" bestFit="1" customWidth="1"/>
    <col min="5637" max="5637" width="35.7109375" style="6" bestFit="1" customWidth="1"/>
    <col min="5638" max="5638" width="23.85546875" style="6" bestFit="1" customWidth="1"/>
    <col min="5639" max="5639" width="20.5703125" style="6" bestFit="1" customWidth="1"/>
    <col min="5640" max="5888" width="9.140625" style="6"/>
    <col min="5889" max="5891" width="9.28515625" style="6" bestFit="1" customWidth="1"/>
    <col min="5892" max="5892" width="11" style="6" bestFit="1" customWidth="1"/>
    <col min="5893" max="5893" width="35.7109375" style="6" bestFit="1" customWidth="1"/>
    <col min="5894" max="5894" width="23.85546875" style="6" bestFit="1" customWidth="1"/>
    <col min="5895" max="5895" width="20.5703125" style="6" bestFit="1" customWidth="1"/>
    <col min="5896" max="6144" width="9.140625" style="6"/>
    <col min="6145" max="6147" width="9.28515625" style="6" bestFit="1" customWidth="1"/>
    <col min="6148" max="6148" width="11" style="6" bestFit="1" customWidth="1"/>
    <col min="6149" max="6149" width="35.7109375" style="6" bestFit="1" customWidth="1"/>
    <col min="6150" max="6150" width="23.85546875" style="6" bestFit="1" customWidth="1"/>
    <col min="6151" max="6151" width="20.5703125" style="6" bestFit="1" customWidth="1"/>
    <col min="6152" max="6400" width="9.140625" style="6"/>
    <col min="6401" max="6403" width="9.28515625" style="6" bestFit="1" customWidth="1"/>
    <col min="6404" max="6404" width="11" style="6" bestFit="1" customWidth="1"/>
    <col min="6405" max="6405" width="35.7109375" style="6" bestFit="1" customWidth="1"/>
    <col min="6406" max="6406" width="23.85546875" style="6" bestFit="1" customWidth="1"/>
    <col min="6407" max="6407" width="20.5703125" style="6" bestFit="1" customWidth="1"/>
    <col min="6408" max="6656" width="9.140625" style="6"/>
    <col min="6657" max="6659" width="9.28515625" style="6" bestFit="1" customWidth="1"/>
    <col min="6660" max="6660" width="11" style="6" bestFit="1" customWidth="1"/>
    <col min="6661" max="6661" width="35.7109375" style="6" bestFit="1" customWidth="1"/>
    <col min="6662" max="6662" width="23.85546875" style="6" bestFit="1" customWidth="1"/>
    <col min="6663" max="6663" width="20.5703125" style="6" bestFit="1" customWidth="1"/>
    <col min="6664" max="6912" width="9.140625" style="6"/>
    <col min="6913" max="6915" width="9.28515625" style="6" bestFit="1" customWidth="1"/>
    <col min="6916" max="6916" width="11" style="6" bestFit="1" customWidth="1"/>
    <col min="6917" max="6917" width="35.7109375" style="6" bestFit="1" customWidth="1"/>
    <col min="6918" max="6918" width="23.85546875" style="6" bestFit="1" customWidth="1"/>
    <col min="6919" max="6919" width="20.5703125" style="6" bestFit="1" customWidth="1"/>
    <col min="6920" max="7168" width="9.140625" style="6"/>
    <col min="7169" max="7171" width="9.28515625" style="6" bestFit="1" customWidth="1"/>
    <col min="7172" max="7172" width="11" style="6" bestFit="1" customWidth="1"/>
    <col min="7173" max="7173" width="35.7109375" style="6" bestFit="1" customWidth="1"/>
    <col min="7174" max="7174" width="23.85546875" style="6" bestFit="1" customWidth="1"/>
    <col min="7175" max="7175" width="20.5703125" style="6" bestFit="1" customWidth="1"/>
    <col min="7176" max="7424" width="9.140625" style="6"/>
    <col min="7425" max="7427" width="9.28515625" style="6" bestFit="1" customWidth="1"/>
    <col min="7428" max="7428" width="11" style="6" bestFit="1" customWidth="1"/>
    <col min="7429" max="7429" width="35.7109375" style="6" bestFit="1" customWidth="1"/>
    <col min="7430" max="7430" width="23.85546875" style="6" bestFit="1" customWidth="1"/>
    <col min="7431" max="7431" width="20.5703125" style="6" bestFit="1" customWidth="1"/>
    <col min="7432" max="7680" width="9.140625" style="6"/>
    <col min="7681" max="7683" width="9.28515625" style="6" bestFit="1" customWidth="1"/>
    <col min="7684" max="7684" width="11" style="6" bestFit="1" customWidth="1"/>
    <col min="7685" max="7685" width="35.7109375" style="6" bestFit="1" customWidth="1"/>
    <col min="7686" max="7686" width="23.85546875" style="6" bestFit="1" customWidth="1"/>
    <col min="7687" max="7687" width="20.5703125" style="6" bestFit="1" customWidth="1"/>
    <col min="7688" max="7936" width="9.140625" style="6"/>
    <col min="7937" max="7939" width="9.28515625" style="6" bestFit="1" customWidth="1"/>
    <col min="7940" max="7940" width="11" style="6" bestFit="1" customWidth="1"/>
    <col min="7941" max="7941" width="35.7109375" style="6" bestFit="1" customWidth="1"/>
    <col min="7942" max="7942" width="23.85546875" style="6" bestFit="1" customWidth="1"/>
    <col min="7943" max="7943" width="20.5703125" style="6" bestFit="1" customWidth="1"/>
    <col min="7944" max="8192" width="9.140625" style="6"/>
    <col min="8193" max="8195" width="9.28515625" style="6" bestFit="1" customWidth="1"/>
    <col min="8196" max="8196" width="11" style="6" bestFit="1" customWidth="1"/>
    <col min="8197" max="8197" width="35.7109375" style="6" bestFit="1" customWidth="1"/>
    <col min="8198" max="8198" width="23.85546875" style="6" bestFit="1" customWidth="1"/>
    <col min="8199" max="8199" width="20.5703125" style="6" bestFit="1" customWidth="1"/>
    <col min="8200" max="8448" width="9.140625" style="6"/>
    <col min="8449" max="8451" width="9.28515625" style="6" bestFit="1" customWidth="1"/>
    <col min="8452" max="8452" width="11" style="6" bestFit="1" customWidth="1"/>
    <col min="8453" max="8453" width="35.7109375" style="6" bestFit="1" customWidth="1"/>
    <col min="8454" max="8454" width="23.85546875" style="6" bestFit="1" customWidth="1"/>
    <col min="8455" max="8455" width="20.5703125" style="6" bestFit="1" customWidth="1"/>
    <col min="8456" max="8704" width="9.140625" style="6"/>
    <col min="8705" max="8707" width="9.28515625" style="6" bestFit="1" customWidth="1"/>
    <col min="8708" max="8708" width="11" style="6" bestFit="1" customWidth="1"/>
    <col min="8709" max="8709" width="35.7109375" style="6" bestFit="1" customWidth="1"/>
    <col min="8710" max="8710" width="23.85546875" style="6" bestFit="1" customWidth="1"/>
    <col min="8711" max="8711" width="20.5703125" style="6" bestFit="1" customWidth="1"/>
    <col min="8712" max="8960" width="9.140625" style="6"/>
    <col min="8961" max="8963" width="9.28515625" style="6" bestFit="1" customWidth="1"/>
    <col min="8964" max="8964" width="11" style="6" bestFit="1" customWidth="1"/>
    <col min="8965" max="8965" width="35.7109375" style="6" bestFit="1" customWidth="1"/>
    <col min="8966" max="8966" width="23.85546875" style="6" bestFit="1" customWidth="1"/>
    <col min="8967" max="8967" width="20.5703125" style="6" bestFit="1" customWidth="1"/>
    <col min="8968" max="9216" width="9.140625" style="6"/>
    <col min="9217" max="9219" width="9.28515625" style="6" bestFit="1" customWidth="1"/>
    <col min="9220" max="9220" width="11" style="6" bestFit="1" customWidth="1"/>
    <col min="9221" max="9221" width="35.7109375" style="6" bestFit="1" customWidth="1"/>
    <col min="9222" max="9222" width="23.85546875" style="6" bestFit="1" customWidth="1"/>
    <col min="9223" max="9223" width="20.5703125" style="6" bestFit="1" customWidth="1"/>
    <col min="9224" max="9472" width="9.140625" style="6"/>
    <col min="9473" max="9475" width="9.28515625" style="6" bestFit="1" customWidth="1"/>
    <col min="9476" max="9476" width="11" style="6" bestFit="1" customWidth="1"/>
    <col min="9477" max="9477" width="35.7109375" style="6" bestFit="1" customWidth="1"/>
    <col min="9478" max="9478" width="23.85546875" style="6" bestFit="1" customWidth="1"/>
    <col min="9479" max="9479" width="20.5703125" style="6" bestFit="1" customWidth="1"/>
    <col min="9480" max="9728" width="9.140625" style="6"/>
    <col min="9729" max="9731" width="9.28515625" style="6" bestFit="1" customWidth="1"/>
    <col min="9732" max="9732" width="11" style="6" bestFit="1" customWidth="1"/>
    <col min="9733" max="9733" width="35.7109375" style="6" bestFit="1" customWidth="1"/>
    <col min="9734" max="9734" width="23.85546875" style="6" bestFit="1" customWidth="1"/>
    <col min="9735" max="9735" width="20.5703125" style="6" bestFit="1" customWidth="1"/>
    <col min="9736" max="9984" width="9.140625" style="6"/>
    <col min="9985" max="9987" width="9.28515625" style="6" bestFit="1" customWidth="1"/>
    <col min="9988" max="9988" width="11" style="6" bestFit="1" customWidth="1"/>
    <col min="9989" max="9989" width="35.7109375" style="6" bestFit="1" customWidth="1"/>
    <col min="9990" max="9990" width="23.85546875" style="6" bestFit="1" customWidth="1"/>
    <col min="9991" max="9991" width="20.5703125" style="6" bestFit="1" customWidth="1"/>
    <col min="9992" max="10240" width="9.140625" style="6"/>
    <col min="10241" max="10243" width="9.28515625" style="6" bestFit="1" customWidth="1"/>
    <col min="10244" max="10244" width="11" style="6" bestFit="1" customWidth="1"/>
    <col min="10245" max="10245" width="35.7109375" style="6" bestFit="1" customWidth="1"/>
    <col min="10246" max="10246" width="23.85546875" style="6" bestFit="1" customWidth="1"/>
    <col min="10247" max="10247" width="20.5703125" style="6" bestFit="1" customWidth="1"/>
    <col min="10248" max="10496" width="9.140625" style="6"/>
    <col min="10497" max="10499" width="9.28515625" style="6" bestFit="1" customWidth="1"/>
    <col min="10500" max="10500" width="11" style="6" bestFit="1" customWidth="1"/>
    <col min="10501" max="10501" width="35.7109375" style="6" bestFit="1" customWidth="1"/>
    <col min="10502" max="10502" width="23.85546875" style="6" bestFit="1" customWidth="1"/>
    <col min="10503" max="10503" width="20.5703125" style="6" bestFit="1" customWidth="1"/>
    <col min="10504" max="10752" width="9.140625" style="6"/>
    <col min="10753" max="10755" width="9.28515625" style="6" bestFit="1" customWidth="1"/>
    <col min="10756" max="10756" width="11" style="6" bestFit="1" customWidth="1"/>
    <col min="10757" max="10757" width="35.7109375" style="6" bestFit="1" customWidth="1"/>
    <col min="10758" max="10758" width="23.85546875" style="6" bestFit="1" customWidth="1"/>
    <col min="10759" max="10759" width="20.5703125" style="6" bestFit="1" customWidth="1"/>
    <col min="10760" max="11008" width="9.140625" style="6"/>
    <col min="11009" max="11011" width="9.28515625" style="6" bestFit="1" customWidth="1"/>
    <col min="11012" max="11012" width="11" style="6" bestFit="1" customWidth="1"/>
    <col min="11013" max="11013" width="35.7109375" style="6" bestFit="1" customWidth="1"/>
    <col min="11014" max="11014" width="23.85546875" style="6" bestFit="1" customWidth="1"/>
    <col min="11015" max="11015" width="20.5703125" style="6" bestFit="1" customWidth="1"/>
    <col min="11016" max="11264" width="9.140625" style="6"/>
    <col min="11265" max="11267" width="9.28515625" style="6" bestFit="1" customWidth="1"/>
    <col min="11268" max="11268" width="11" style="6" bestFit="1" customWidth="1"/>
    <col min="11269" max="11269" width="35.7109375" style="6" bestFit="1" customWidth="1"/>
    <col min="11270" max="11270" width="23.85546875" style="6" bestFit="1" customWidth="1"/>
    <col min="11271" max="11271" width="20.5703125" style="6" bestFit="1" customWidth="1"/>
    <col min="11272" max="11520" width="9.140625" style="6"/>
    <col min="11521" max="11523" width="9.28515625" style="6" bestFit="1" customWidth="1"/>
    <col min="11524" max="11524" width="11" style="6" bestFit="1" customWidth="1"/>
    <col min="11525" max="11525" width="35.7109375" style="6" bestFit="1" customWidth="1"/>
    <col min="11526" max="11526" width="23.85546875" style="6" bestFit="1" customWidth="1"/>
    <col min="11527" max="11527" width="20.5703125" style="6" bestFit="1" customWidth="1"/>
    <col min="11528" max="11776" width="9.140625" style="6"/>
    <col min="11777" max="11779" width="9.28515625" style="6" bestFit="1" customWidth="1"/>
    <col min="11780" max="11780" width="11" style="6" bestFit="1" customWidth="1"/>
    <col min="11781" max="11781" width="35.7109375" style="6" bestFit="1" customWidth="1"/>
    <col min="11782" max="11782" width="23.85546875" style="6" bestFit="1" customWidth="1"/>
    <col min="11783" max="11783" width="20.5703125" style="6" bestFit="1" customWidth="1"/>
    <col min="11784" max="12032" width="9.140625" style="6"/>
    <col min="12033" max="12035" width="9.28515625" style="6" bestFit="1" customWidth="1"/>
    <col min="12036" max="12036" width="11" style="6" bestFit="1" customWidth="1"/>
    <col min="12037" max="12037" width="35.7109375" style="6" bestFit="1" customWidth="1"/>
    <col min="12038" max="12038" width="23.85546875" style="6" bestFit="1" customWidth="1"/>
    <col min="12039" max="12039" width="20.5703125" style="6" bestFit="1" customWidth="1"/>
    <col min="12040" max="12288" width="9.140625" style="6"/>
    <col min="12289" max="12291" width="9.28515625" style="6" bestFit="1" customWidth="1"/>
    <col min="12292" max="12292" width="11" style="6" bestFit="1" customWidth="1"/>
    <col min="12293" max="12293" width="35.7109375" style="6" bestFit="1" customWidth="1"/>
    <col min="12294" max="12294" width="23.85546875" style="6" bestFit="1" customWidth="1"/>
    <col min="12295" max="12295" width="20.5703125" style="6" bestFit="1" customWidth="1"/>
    <col min="12296" max="12544" width="9.140625" style="6"/>
    <col min="12545" max="12547" width="9.28515625" style="6" bestFit="1" customWidth="1"/>
    <col min="12548" max="12548" width="11" style="6" bestFit="1" customWidth="1"/>
    <col min="12549" max="12549" width="35.7109375" style="6" bestFit="1" customWidth="1"/>
    <col min="12550" max="12550" width="23.85546875" style="6" bestFit="1" customWidth="1"/>
    <col min="12551" max="12551" width="20.5703125" style="6" bestFit="1" customWidth="1"/>
    <col min="12552" max="12800" width="9.140625" style="6"/>
    <col min="12801" max="12803" width="9.28515625" style="6" bestFit="1" customWidth="1"/>
    <col min="12804" max="12804" width="11" style="6" bestFit="1" customWidth="1"/>
    <col min="12805" max="12805" width="35.7109375" style="6" bestFit="1" customWidth="1"/>
    <col min="12806" max="12806" width="23.85546875" style="6" bestFit="1" customWidth="1"/>
    <col min="12807" max="12807" width="20.5703125" style="6" bestFit="1" customWidth="1"/>
    <col min="12808" max="13056" width="9.140625" style="6"/>
    <col min="13057" max="13059" width="9.28515625" style="6" bestFit="1" customWidth="1"/>
    <col min="13060" max="13060" width="11" style="6" bestFit="1" customWidth="1"/>
    <col min="13061" max="13061" width="35.7109375" style="6" bestFit="1" customWidth="1"/>
    <col min="13062" max="13062" width="23.85546875" style="6" bestFit="1" customWidth="1"/>
    <col min="13063" max="13063" width="20.5703125" style="6" bestFit="1" customWidth="1"/>
    <col min="13064" max="13312" width="9.140625" style="6"/>
    <col min="13313" max="13315" width="9.28515625" style="6" bestFit="1" customWidth="1"/>
    <col min="13316" max="13316" width="11" style="6" bestFit="1" customWidth="1"/>
    <col min="13317" max="13317" width="35.7109375" style="6" bestFit="1" customWidth="1"/>
    <col min="13318" max="13318" width="23.85546875" style="6" bestFit="1" customWidth="1"/>
    <col min="13319" max="13319" width="20.5703125" style="6" bestFit="1" customWidth="1"/>
    <col min="13320" max="13568" width="9.140625" style="6"/>
    <col min="13569" max="13571" width="9.28515625" style="6" bestFit="1" customWidth="1"/>
    <col min="13572" max="13572" width="11" style="6" bestFit="1" customWidth="1"/>
    <col min="13573" max="13573" width="35.7109375" style="6" bestFit="1" customWidth="1"/>
    <col min="13574" max="13574" width="23.85546875" style="6" bestFit="1" customWidth="1"/>
    <col min="13575" max="13575" width="20.5703125" style="6" bestFit="1" customWidth="1"/>
    <col min="13576" max="13824" width="9.140625" style="6"/>
    <col min="13825" max="13827" width="9.28515625" style="6" bestFit="1" customWidth="1"/>
    <col min="13828" max="13828" width="11" style="6" bestFit="1" customWidth="1"/>
    <col min="13829" max="13829" width="35.7109375" style="6" bestFit="1" customWidth="1"/>
    <col min="13830" max="13830" width="23.85546875" style="6" bestFit="1" customWidth="1"/>
    <col min="13831" max="13831" width="20.5703125" style="6" bestFit="1" customWidth="1"/>
    <col min="13832" max="14080" width="9.140625" style="6"/>
    <col min="14081" max="14083" width="9.28515625" style="6" bestFit="1" customWidth="1"/>
    <col min="14084" max="14084" width="11" style="6" bestFit="1" customWidth="1"/>
    <col min="14085" max="14085" width="35.7109375" style="6" bestFit="1" customWidth="1"/>
    <col min="14086" max="14086" width="23.85546875" style="6" bestFit="1" customWidth="1"/>
    <col min="14087" max="14087" width="20.5703125" style="6" bestFit="1" customWidth="1"/>
    <col min="14088" max="14336" width="9.140625" style="6"/>
    <col min="14337" max="14339" width="9.28515625" style="6" bestFit="1" customWidth="1"/>
    <col min="14340" max="14340" width="11" style="6" bestFit="1" customWidth="1"/>
    <col min="14341" max="14341" width="35.7109375" style="6" bestFit="1" customWidth="1"/>
    <col min="14342" max="14342" width="23.85546875" style="6" bestFit="1" customWidth="1"/>
    <col min="14343" max="14343" width="20.5703125" style="6" bestFit="1" customWidth="1"/>
    <col min="14344" max="14592" width="9.140625" style="6"/>
    <col min="14593" max="14595" width="9.28515625" style="6" bestFit="1" customWidth="1"/>
    <col min="14596" max="14596" width="11" style="6" bestFit="1" customWidth="1"/>
    <col min="14597" max="14597" width="35.7109375" style="6" bestFit="1" customWidth="1"/>
    <col min="14598" max="14598" width="23.85546875" style="6" bestFit="1" customWidth="1"/>
    <col min="14599" max="14599" width="20.5703125" style="6" bestFit="1" customWidth="1"/>
    <col min="14600" max="14848" width="9.140625" style="6"/>
    <col min="14849" max="14851" width="9.28515625" style="6" bestFit="1" customWidth="1"/>
    <col min="14852" max="14852" width="11" style="6" bestFit="1" customWidth="1"/>
    <col min="14853" max="14853" width="35.7109375" style="6" bestFit="1" customWidth="1"/>
    <col min="14854" max="14854" width="23.85546875" style="6" bestFit="1" customWidth="1"/>
    <col min="14855" max="14855" width="20.5703125" style="6" bestFit="1" customWidth="1"/>
    <col min="14856" max="15104" width="9.140625" style="6"/>
    <col min="15105" max="15107" width="9.28515625" style="6" bestFit="1" customWidth="1"/>
    <col min="15108" max="15108" width="11" style="6" bestFit="1" customWidth="1"/>
    <col min="15109" max="15109" width="35.7109375" style="6" bestFit="1" customWidth="1"/>
    <col min="15110" max="15110" width="23.85546875" style="6" bestFit="1" customWidth="1"/>
    <col min="15111" max="15111" width="20.5703125" style="6" bestFit="1" customWidth="1"/>
    <col min="15112" max="15360" width="9.140625" style="6"/>
    <col min="15361" max="15363" width="9.28515625" style="6" bestFit="1" customWidth="1"/>
    <col min="15364" max="15364" width="11" style="6" bestFit="1" customWidth="1"/>
    <col min="15365" max="15365" width="35.7109375" style="6" bestFit="1" customWidth="1"/>
    <col min="15366" max="15366" width="23.85546875" style="6" bestFit="1" customWidth="1"/>
    <col min="15367" max="15367" width="20.5703125" style="6" bestFit="1" customWidth="1"/>
    <col min="15368" max="15616" width="9.140625" style="6"/>
    <col min="15617" max="15619" width="9.28515625" style="6" bestFit="1" customWidth="1"/>
    <col min="15620" max="15620" width="11" style="6" bestFit="1" customWidth="1"/>
    <col min="15621" max="15621" width="35.7109375" style="6" bestFit="1" customWidth="1"/>
    <col min="15622" max="15622" width="23.85546875" style="6" bestFit="1" customWidth="1"/>
    <col min="15623" max="15623" width="20.5703125" style="6" bestFit="1" customWidth="1"/>
    <col min="15624" max="15872" width="9.140625" style="6"/>
    <col min="15873" max="15875" width="9.28515625" style="6" bestFit="1" customWidth="1"/>
    <col min="15876" max="15876" width="11" style="6" bestFit="1" customWidth="1"/>
    <col min="15877" max="15877" width="35.7109375" style="6" bestFit="1" customWidth="1"/>
    <col min="15878" max="15878" width="23.85546875" style="6" bestFit="1" customWidth="1"/>
    <col min="15879" max="15879" width="20.5703125" style="6" bestFit="1" customWidth="1"/>
    <col min="15880" max="16128" width="9.140625" style="6"/>
    <col min="16129" max="16131" width="9.28515625" style="6" bestFit="1" customWidth="1"/>
    <col min="16132" max="16132" width="11" style="6" bestFit="1" customWidth="1"/>
    <col min="16133" max="16133" width="35.7109375" style="6" bestFit="1" customWidth="1"/>
    <col min="16134" max="16134" width="23.85546875" style="6" bestFit="1" customWidth="1"/>
    <col min="16135" max="16135" width="20.5703125" style="6" bestFit="1" customWidth="1"/>
    <col min="16136" max="16384" width="9.140625" style="6"/>
  </cols>
  <sheetData>
    <row r="1" spans="1:10" s="18" customFormat="1" ht="26.25" customHeight="1" thickBot="1">
      <c r="A1" s="46" t="s">
        <v>136</v>
      </c>
      <c r="B1" s="46" t="s">
        <v>137</v>
      </c>
      <c r="C1" s="46" t="s">
        <v>138</v>
      </c>
      <c r="D1" s="47" t="s">
        <v>139</v>
      </c>
      <c r="E1" s="46" t="s">
        <v>140</v>
      </c>
      <c r="F1" s="48" t="s">
        <v>141</v>
      </c>
      <c r="G1" s="48" t="s">
        <v>142</v>
      </c>
      <c r="H1" s="46" t="s">
        <v>143</v>
      </c>
    </row>
    <row r="2" spans="1:10" s="7" customFormat="1" ht="21" customHeight="1" thickTop="1">
      <c r="A2" s="137">
        <v>2568</v>
      </c>
      <c r="B2" s="161">
        <v>2</v>
      </c>
      <c r="C2" s="161">
        <v>2</v>
      </c>
      <c r="D2" s="129">
        <v>1500400004.0999999</v>
      </c>
      <c r="E2" s="130" t="s">
        <v>115</v>
      </c>
      <c r="F2" s="50">
        <v>1242200</v>
      </c>
      <c r="G2" s="50">
        <v>1107325.6200000001</v>
      </c>
      <c r="H2" s="50">
        <v>89.142297536628575</v>
      </c>
      <c r="I2" s="9"/>
    </row>
    <row r="3" spans="1:10" ht="21" customHeight="1">
      <c r="A3" s="138">
        <v>2568</v>
      </c>
      <c r="B3" s="131">
        <v>2</v>
      </c>
      <c r="C3" s="131">
        <v>2</v>
      </c>
      <c r="D3" s="132">
        <v>1500400125</v>
      </c>
      <c r="E3" s="133" t="s">
        <v>146</v>
      </c>
      <c r="F3" s="51">
        <v>2178700</v>
      </c>
      <c r="G3" s="51">
        <v>1986369.14</v>
      </c>
      <c r="H3" s="51">
        <v>91.172219213292337</v>
      </c>
      <c r="I3" s="10"/>
    </row>
    <row r="4" spans="1:10" ht="21" customHeight="1">
      <c r="A4" s="138">
        <v>2568</v>
      </c>
      <c r="B4" s="131">
        <v>2</v>
      </c>
      <c r="C4" s="131">
        <v>2</v>
      </c>
      <c r="D4" s="132">
        <v>1500400006</v>
      </c>
      <c r="E4" s="134" t="s">
        <v>116</v>
      </c>
      <c r="F4" s="51">
        <v>3339545</v>
      </c>
      <c r="G4" s="51">
        <v>2810294.52</v>
      </c>
      <c r="H4" s="51">
        <v>84.152018313872105</v>
      </c>
      <c r="I4" s="10"/>
    </row>
    <row r="5" spans="1:10" ht="21" customHeight="1">
      <c r="A5" s="138">
        <v>2568</v>
      </c>
      <c r="B5" s="131">
        <v>2</v>
      </c>
      <c r="C5" s="131">
        <v>2</v>
      </c>
      <c r="D5" s="132">
        <v>1500400004</v>
      </c>
      <c r="E5" s="134" t="s">
        <v>120</v>
      </c>
      <c r="F5" s="51">
        <v>3851744.91</v>
      </c>
      <c r="G5" s="51">
        <v>3055940.79</v>
      </c>
      <c r="H5" s="51">
        <v>79.339127107459461</v>
      </c>
      <c r="I5" s="10"/>
    </row>
    <row r="6" spans="1:10" ht="21" customHeight="1">
      <c r="A6" s="138">
        <v>2568</v>
      </c>
      <c r="B6" s="131">
        <v>2</v>
      </c>
      <c r="C6" s="131">
        <v>2</v>
      </c>
      <c r="D6" s="132">
        <v>1500400003</v>
      </c>
      <c r="E6" s="135" t="s">
        <v>186</v>
      </c>
      <c r="F6" s="51">
        <v>523900</v>
      </c>
      <c r="G6" s="51">
        <v>333327</v>
      </c>
      <c r="H6" s="51">
        <v>63.624164916968887</v>
      </c>
      <c r="I6" s="10"/>
    </row>
    <row r="7" spans="1:10" s="17" customFormat="1" ht="21" customHeight="1">
      <c r="A7" s="138">
        <v>2568</v>
      </c>
      <c r="B7" s="131">
        <v>2</v>
      </c>
      <c r="C7" s="131">
        <v>2</v>
      </c>
      <c r="D7" s="136">
        <v>1500400009</v>
      </c>
      <c r="E7" s="135" t="s">
        <v>124</v>
      </c>
      <c r="F7" s="51">
        <v>2957384</v>
      </c>
      <c r="G7" s="51">
        <v>2063001</v>
      </c>
      <c r="H7" s="51">
        <v>69.757630392265597</v>
      </c>
      <c r="I7" s="16"/>
    </row>
    <row r="8" spans="1:10" s="17" customFormat="1" ht="21" customHeight="1">
      <c r="A8" s="138">
        <v>2568</v>
      </c>
      <c r="B8" s="131">
        <v>2</v>
      </c>
      <c r="C8" s="131">
        <v>2</v>
      </c>
      <c r="D8" s="136">
        <v>1500400001</v>
      </c>
      <c r="E8" s="134" t="s">
        <v>117</v>
      </c>
      <c r="F8" s="86">
        <v>1865900</v>
      </c>
      <c r="G8" s="86">
        <v>1068777</v>
      </c>
      <c r="H8" s="51">
        <v>57.279436197009488</v>
      </c>
      <c r="I8" s="16"/>
    </row>
    <row r="9" spans="1:10" ht="21" customHeight="1">
      <c r="A9" s="138">
        <v>2568</v>
      </c>
      <c r="B9" s="131">
        <v>2</v>
      </c>
      <c r="C9" s="131">
        <v>2</v>
      </c>
      <c r="D9" s="136">
        <v>1500400007</v>
      </c>
      <c r="E9" s="134" t="s">
        <v>121</v>
      </c>
      <c r="F9" s="51">
        <v>414636265</v>
      </c>
      <c r="G9" s="51">
        <v>257093707.78999999</v>
      </c>
      <c r="H9" s="51">
        <v>62.004636229780814</v>
      </c>
      <c r="I9" s="10"/>
    </row>
    <row r="10" spans="1:10" ht="21" customHeight="1">
      <c r="A10" s="138">
        <v>2568</v>
      </c>
      <c r="B10" s="131">
        <v>2</v>
      </c>
      <c r="C10" s="131">
        <v>2</v>
      </c>
      <c r="D10" s="132">
        <v>1500400002</v>
      </c>
      <c r="E10" s="134" t="s">
        <v>119</v>
      </c>
      <c r="F10" s="51">
        <v>375425</v>
      </c>
      <c r="G10" s="51">
        <v>257723</v>
      </c>
      <c r="H10" s="51">
        <v>68.648331890524076</v>
      </c>
      <c r="I10" s="10"/>
    </row>
    <row r="11" spans="1:10" ht="21" customHeight="1">
      <c r="A11" s="138">
        <v>2568</v>
      </c>
      <c r="B11" s="131">
        <v>2</v>
      </c>
      <c r="C11" s="131">
        <v>2</v>
      </c>
      <c r="D11" s="132">
        <v>1500400010</v>
      </c>
      <c r="E11" s="134" t="s">
        <v>208</v>
      </c>
      <c r="F11" s="51">
        <v>11448290</v>
      </c>
      <c r="G11" s="51">
        <v>9055896.0299999993</v>
      </c>
      <c r="H11" s="51">
        <v>79.102608599188159</v>
      </c>
      <c r="I11" s="10"/>
    </row>
    <row r="12" spans="1:10" ht="21" customHeight="1">
      <c r="A12" s="138">
        <v>2568</v>
      </c>
      <c r="B12" s="131">
        <v>2</v>
      </c>
      <c r="C12" s="131">
        <v>2</v>
      </c>
      <c r="D12" s="132">
        <v>1500400008</v>
      </c>
      <c r="E12" s="134" t="s">
        <v>122</v>
      </c>
      <c r="F12" s="51">
        <v>2964255.15</v>
      </c>
      <c r="G12" s="51">
        <v>1431775.1</v>
      </c>
      <c r="H12" s="51">
        <v>48.301344774588657</v>
      </c>
      <c r="I12" s="10"/>
    </row>
    <row r="13" spans="1:10" ht="21" customHeight="1">
      <c r="A13" s="138">
        <v>2568</v>
      </c>
      <c r="B13" s="131">
        <v>2</v>
      </c>
      <c r="C13" s="131">
        <v>2</v>
      </c>
      <c r="D13" s="132">
        <v>1500400112</v>
      </c>
      <c r="E13" s="134" t="s">
        <v>87</v>
      </c>
      <c r="F13" s="51">
        <v>823600</v>
      </c>
      <c r="G13" s="51">
        <v>329863.71999999997</v>
      </c>
      <c r="H13" s="51">
        <v>40.051447304516749</v>
      </c>
      <c r="I13" s="10"/>
    </row>
    <row r="14" spans="1:10" s="17" customFormat="1" ht="21" customHeight="1">
      <c r="A14" s="138">
        <v>2568</v>
      </c>
      <c r="B14" s="131">
        <v>2</v>
      </c>
      <c r="C14" s="131">
        <v>2</v>
      </c>
      <c r="D14" s="136">
        <v>1500400111</v>
      </c>
      <c r="E14" s="133" t="s">
        <v>118</v>
      </c>
      <c r="F14" s="51">
        <v>17128400</v>
      </c>
      <c r="G14" s="51">
        <v>6879088</v>
      </c>
      <c r="H14" s="51">
        <v>40.161883188155343</v>
      </c>
      <c r="I14" s="16"/>
      <c r="J14" s="16"/>
    </row>
    <row r="15" spans="1:10" ht="21" customHeight="1">
      <c r="A15" s="138">
        <v>2568</v>
      </c>
      <c r="B15" s="131">
        <v>2</v>
      </c>
      <c r="C15" s="131">
        <v>2</v>
      </c>
      <c r="D15" s="132">
        <v>1500400011</v>
      </c>
      <c r="E15" s="134" t="s">
        <v>123</v>
      </c>
      <c r="F15" s="51">
        <v>125384812</v>
      </c>
      <c r="G15" s="51">
        <v>536870.17000000004</v>
      </c>
      <c r="H15" s="51">
        <v>0.42817799176506327</v>
      </c>
      <c r="I15" s="10"/>
      <c r="J15" s="10"/>
    </row>
    <row r="16" spans="1:10">
      <c r="A16" s="139"/>
      <c r="B16" s="32"/>
      <c r="C16" s="32"/>
      <c r="D16" s="30"/>
      <c r="E16" s="30"/>
      <c r="F16" s="31"/>
      <c r="G16" s="31"/>
      <c r="H16" s="30"/>
      <c r="I16" s="10"/>
      <c r="J16" s="10"/>
    </row>
    <row r="17" spans="1:10">
      <c r="A17" s="139"/>
      <c r="B17" s="32"/>
      <c r="C17" s="32"/>
      <c r="D17" s="30"/>
      <c r="E17" s="30"/>
      <c r="F17" s="31"/>
      <c r="G17" s="31"/>
      <c r="H17" s="30"/>
      <c r="I17" s="10"/>
      <c r="J17" s="1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zoomScaleNormal="100" workbookViewId="0">
      <selection activeCell="E2" sqref="E2"/>
    </sheetView>
  </sheetViews>
  <sheetFormatPr defaultRowHeight="18"/>
  <cols>
    <col min="1" max="2" width="9.140625" style="19"/>
    <col min="3" max="3" width="9.140625" style="20"/>
    <col min="4" max="4" width="16.42578125" style="21" customWidth="1"/>
    <col min="5" max="5" width="19.85546875" style="22" customWidth="1"/>
    <col min="6" max="6" width="19.85546875" style="23" customWidth="1"/>
    <col min="7" max="7" width="21.42578125" style="23" customWidth="1"/>
    <col min="8" max="8" width="13.140625" style="22" customWidth="1"/>
    <col min="9" max="9" width="13" style="6" hidden="1" customWidth="1"/>
    <col min="10" max="259" width="9.140625" style="6"/>
    <col min="260" max="260" width="12.42578125" style="6" bestFit="1" customWidth="1"/>
    <col min="261" max="261" width="14.5703125" style="6" bestFit="1" customWidth="1"/>
    <col min="262" max="262" width="15" style="6" bestFit="1" customWidth="1"/>
    <col min="263" max="263" width="14" style="6" bestFit="1" customWidth="1"/>
    <col min="264" max="264" width="9.28515625" style="6" bestFit="1" customWidth="1"/>
    <col min="265" max="515" width="9.140625" style="6"/>
    <col min="516" max="516" width="12.42578125" style="6" bestFit="1" customWidth="1"/>
    <col min="517" max="517" width="14.5703125" style="6" bestFit="1" customWidth="1"/>
    <col min="518" max="518" width="15" style="6" bestFit="1" customWidth="1"/>
    <col min="519" max="519" width="14" style="6" bestFit="1" customWidth="1"/>
    <col min="520" max="520" width="9.28515625" style="6" bestFit="1" customWidth="1"/>
    <col min="521" max="771" width="9.140625" style="6"/>
    <col min="772" max="772" width="12.42578125" style="6" bestFit="1" customWidth="1"/>
    <col min="773" max="773" width="14.5703125" style="6" bestFit="1" customWidth="1"/>
    <col min="774" max="774" width="15" style="6" bestFit="1" customWidth="1"/>
    <col min="775" max="775" width="14" style="6" bestFit="1" customWidth="1"/>
    <col min="776" max="776" width="9.28515625" style="6" bestFit="1" customWidth="1"/>
    <col min="777" max="1027" width="9.140625" style="6"/>
    <col min="1028" max="1028" width="12.42578125" style="6" bestFit="1" customWidth="1"/>
    <col min="1029" max="1029" width="14.5703125" style="6" bestFit="1" customWidth="1"/>
    <col min="1030" max="1030" width="15" style="6" bestFit="1" customWidth="1"/>
    <col min="1031" max="1031" width="14" style="6" bestFit="1" customWidth="1"/>
    <col min="1032" max="1032" width="9.28515625" style="6" bestFit="1" customWidth="1"/>
    <col min="1033" max="1283" width="9.140625" style="6"/>
    <col min="1284" max="1284" width="12.42578125" style="6" bestFit="1" customWidth="1"/>
    <col min="1285" max="1285" width="14.5703125" style="6" bestFit="1" customWidth="1"/>
    <col min="1286" max="1286" width="15" style="6" bestFit="1" customWidth="1"/>
    <col min="1287" max="1287" width="14" style="6" bestFit="1" customWidth="1"/>
    <col min="1288" max="1288" width="9.28515625" style="6" bestFit="1" customWidth="1"/>
    <col min="1289" max="1539" width="9.140625" style="6"/>
    <col min="1540" max="1540" width="12.42578125" style="6" bestFit="1" customWidth="1"/>
    <col min="1541" max="1541" width="14.5703125" style="6" bestFit="1" customWidth="1"/>
    <col min="1542" max="1542" width="15" style="6" bestFit="1" customWidth="1"/>
    <col min="1543" max="1543" width="14" style="6" bestFit="1" customWidth="1"/>
    <col min="1544" max="1544" width="9.28515625" style="6" bestFit="1" customWidth="1"/>
    <col min="1545" max="1795" width="9.140625" style="6"/>
    <col min="1796" max="1796" width="12.42578125" style="6" bestFit="1" customWidth="1"/>
    <col min="1797" max="1797" width="14.5703125" style="6" bestFit="1" customWidth="1"/>
    <col min="1798" max="1798" width="15" style="6" bestFit="1" customWidth="1"/>
    <col min="1799" max="1799" width="14" style="6" bestFit="1" customWidth="1"/>
    <col min="1800" max="1800" width="9.28515625" style="6" bestFit="1" customWidth="1"/>
    <col min="1801" max="2051" width="9.140625" style="6"/>
    <col min="2052" max="2052" width="12.42578125" style="6" bestFit="1" customWidth="1"/>
    <col min="2053" max="2053" width="14.5703125" style="6" bestFit="1" customWidth="1"/>
    <col min="2054" max="2054" width="15" style="6" bestFit="1" customWidth="1"/>
    <col min="2055" max="2055" width="14" style="6" bestFit="1" customWidth="1"/>
    <col min="2056" max="2056" width="9.28515625" style="6" bestFit="1" customWidth="1"/>
    <col min="2057" max="2307" width="9.140625" style="6"/>
    <col min="2308" max="2308" width="12.42578125" style="6" bestFit="1" customWidth="1"/>
    <col min="2309" max="2309" width="14.5703125" style="6" bestFit="1" customWidth="1"/>
    <col min="2310" max="2310" width="15" style="6" bestFit="1" customWidth="1"/>
    <col min="2311" max="2311" width="14" style="6" bestFit="1" customWidth="1"/>
    <col min="2312" max="2312" width="9.28515625" style="6" bestFit="1" customWidth="1"/>
    <col min="2313" max="2563" width="9.140625" style="6"/>
    <col min="2564" max="2564" width="12.42578125" style="6" bestFit="1" customWidth="1"/>
    <col min="2565" max="2565" width="14.5703125" style="6" bestFit="1" customWidth="1"/>
    <col min="2566" max="2566" width="15" style="6" bestFit="1" customWidth="1"/>
    <col min="2567" max="2567" width="14" style="6" bestFit="1" customWidth="1"/>
    <col min="2568" max="2568" width="9.28515625" style="6" bestFit="1" customWidth="1"/>
    <col min="2569" max="2819" width="9.140625" style="6"/>
    <col min="2820" max="2820" width="12.42578125" style="6" bestFit="1" customWidth="1"/>
    <col min="2821" max="2821" width="14.5703125" style="6" bestFit="1" customWidth="1"/>
    <col min="2822" max="2822" width="15" style="6" bestFit="1" customWidth="1"/>
    <col min="2823" max="2823" width="14" style="6" bestFit="1" customWidth="1"/>
    <col min="2824" max="2824" width="9.28515625" style="6" bestFit="1" customWidth="1"/>
    <col min="2825" max="3075" width="9.140625" style="6"/>
    <col min="3076" max="3076" width="12.42578125" style="6" bestFit="1" customWidth="1"/>
    <col min="3077" max="3077" width="14.5703125" style="6" bestFit="1" customWidth="1"/>
    <col min="3078" max="3078" width="15" style="6" bestFit="1" customWidth="1"/>
    <col min="3079" max="3079" width="14" style="6" bestFit="1" customWidth="1"/>
    <col min="3080" max="3080" width="9.28515625" style="6" bestFit="1" customWidth="1"/>
    <col min="3081" max="3331" width="9.140625" style="6"/>
    <col min="3332" max="3332" width="12.42578125" style="6" bestFit="1" customWidth="1"/>
    <col min="3333" max="3333" width="14.5703125" style="6" bestFit="1" customWidth="1"/>
    <col min="3334" max="3334" width="15" style="6" bestFit="1" customWidth="1"/>
    <col min="3335" max="3335" width="14" style="6" bestFit="1" customWidth="1"/>
    <col min="3336" max="3336" width="9.28515625" style="6" bestFit="1" customWidth="1"/>
    <col min="3337" max="3587" width="9.140625" style="6"/>
    <col min="3588" max="3588" width="12.42578125" style="6" bestFit="1" customWidth="1"/>
    <col min="3589" max="3589" width="14.5703125" style="6" bestFit="1" customWidth="1"/>
    <col min="3590" max="3590" width="15" style="6" bestFit="1" customWidth="1"/>
    <col min="3591" max="3591" width="14" style="6" bestFit="1" customWidth="1"/>
    <col min="3592" max="3592" width="9.28515625" style="6" bestFit="1" customWidth="1"/>
    <col min="3593" max="3843" width="9.140625" style="6"/>
    <col min="3844" max="3844" width="12.42578125" style="6" bestFit="1" customWidth="1"/>
    <col min="3845" max="3845" width="14.5703125" style="6" bestFit="1" customWidth="1"/>
    <col min="3846" max="3846" width="15" style="6" bestFit="1" customWidth="1"/>
    <col min="3847" max="3847" width="14" style="6" bestFit="1" customWidth="1"/>
    <col min="3848" max="3848" width="9.28515625" style="6" bestFit="1" customWidth="1"/>
    <col min="3849" max="4099" width="9.140625" style="6"/>
    <col min="4100" max="4100" width="12.42578125" style="6" bestFit="1" customWidth="1"/>
    <col min="4101" max="4101" width="14.5703125" style="6" bestFit="1" customWidth="1"/>
    <col min="4102" max="4102" width="15" style="6" bestFit="1" customWidth="1"/>
    <col min="4103" max="4103" width="14" style="6" bestFit="1" customWidth="1"/>
    <col min="4104" max="4104" width="9.28515625" style="6" bestFit="1" customWidth="1"/>
    <col min="4105" max="4355" width="9.140625" style="6"/>
    <col min="4356" max="4356" width="12.42578125" style="6" bestFit="1" customWidth="1"/>
    <col min="4357" max="4357" width="14.5703125" style="6" bestFit="1" customWidth="1"/>
    <col min="4358" max="4358" width="15" style="6" bestFit="1" customWidth="1"/>
    <col min="4359" max="4359" width="14" style="6" bestFit="1" customWidth="1"/>
    <col min="4360" max="4360" width="9.28515625" style="6" bestFit="1" customWidth="1"/>
    <col min="4361" max="4611" width="9.140625" style="6"/>
    <col min="4612" max="4612" width="12.42578125" style="6" bestFit="1" customWidth="1"/>
    <col min="4613" max="4613" width="14.5703125" style="6" bestFit="1" customWidth="1"/>
    <col min="4614" max="4614" width="15" style="6" bestFit="1" customWidth="1"/>
    <col min="4615" max="4615" width="14" style="6" bestFit="1" customWidth="1"/>
    <col min="4616" max="4616" width="9.28515625" style="6" bestFit="1" customWidth="1"/>
    <col min="4617" max="4867" width="9.140625" style="6"/>
    <col min="4868" max="4868" width="12.42578125" style="6" bestFit="1" customWidth="1"/>
    <col min="4869" max="4869" width="14.5703125" style="6" bestFit="1" customWidth="1"/>
    <col min="4870" max="4870" width="15" style="6" bestFit="1" customWidth="1"/>
    <col min="4871" max="4871" width="14" style="6" bestFit="1" customWidth="1"/>
    <col min="4872" max="4872" width="9.28515625" style="6" bestFit="1" customWidth="1"/>
    <col min="4873" max="5123" width="9.140625" style="6"/>
    <col min="5124" max="5124" width="12.42578125" style="6" bestFit="1" customWidth="1"/>
    <col min="5125" max="5125" width="14.5703125" style="6" bestFit="1" customWidth="1"/>
    <col min="5126" max="5126" width="15" style="6" bestFit="1" customWidth="1"/>
    <col min="5127" max="5127" width="14" style="6" bestFit="1" customWidth="1"/>
    <col min="5128" max="5128" width="9.28515625" style="6" bestFit="1" customWidth="1"/>
    <col min="5129" max="5379" width="9.140625" style="6"/>
    <col min="5380" max="5380" width="12.42578125" style="6" bestFit="1" customWidth="1"/>
    <col min="5381" max="5381" width="14.5703125" style="6" bestFit="1" customWidth="1"/>
    <col min="5382" max="5382" width="15" style="6" bestFit="1" customWidth="1"/>
    <col min="5383" max="5383" width="14" style="6" bestFit="1" customWidth="1"/>
    <col min="5384" max="5384" width="9.28515625" style="6" bestFit="1" customWidth="1"/>
    <col min="5385" max="5635" width="9.140625" style="6"/>
    <col min="5636" max="5636" width="12.42578125" style="6" bestFit="1" customWidth="1"/>
    <col min="5637" max="5637" width="14.5703125" style="6" bestFit="1" customWidth="1"/>
    <col min="5638" max="5638" width="15" style="6" bestFit="1" customWidth="1"/>
    <col min="5639" max="5639" width="14" style="6" bestFit="1" customWidth="1"/>
    <col min="5640" max="5640" width="9.28515625" style="6" bestFit="1" customWidth="1"/>
    <col min="5641" max="5891" width="9.140625" style="6"/>
    <col min="5892" max="5892" width="12.42578125" style="6" bestFit="1" customWidth="1"/>
    <col min="5893" max="5893" width="14.5703125" style="6" bestFit="1" customWidth="1"/>
    <col min="5894" max="5894" width="15" style="6" bestFit="1" customWidth="1"/>
    <col min="5895" max="5895" width="14" style="6" bestFit="1" customWidth="1"/>
    <col min="5896" max="5896" width="9.28515625" style="6" bestFit="1" customWidth="1"/>
    <col min="5897" max="6147" width="9.140625" style="6"/>
    <col min="6148" max="6148" width="12.42578125" style="6" bestFit="1" customWidth="1"/>
    <col min="6149" max="6149" width="14.5703125" style="6" bestFit="1" customWidth="1"/>
    <col min="6150" max="6150" width="15" style="6" bestFit="1" customWidth="1"/>
    <col min="6151" max="6151" width="14" style="6" bestFit="1" customWidth="1"/>
    <col min="6152" max="6152" width="9.28515625" style="6" bestFit="1" customWidth="1"/>
    <col min="6153" max="6403" width="9.140625" style="6"/>
    <col min="6404" max="6404" width="12.42578125" style="6" bestFit="1" customWidth="1"/>
    <col min="6405" max="6405" width="14.5703125" style="6" bestFit="1" customWidth="1"/>
    <col min="6406" max="6406" width="15" style="6" bestFit="1" customWidth="1"/>
    <col min="6407" max="6407" width="14" style="6" bestFit="1" customWidth="1"/>
    <col min="6408" max="6408" width="9.28515625" style="6" bestFit="1" customWidth="1"/>
    <col min="6409" max="6659" width="9.140625" style="6"/>
    <col min="6660" max="6660" width="12.42578125" style="6" bestFit="1" customWidth="1"/>
    <col min="6661" max="6661" width="14.5703125" style="6" bestFit="1" customWidth="1"/>
    <col min="6662" max="6662" width="15" style="6" bestFit="1" customWidth="1"/>
    <col min="6663" max="6663" width="14" style="6" bestFit="1" customWidth="1"/>
    <col min="6664" max="6664" width="9.28515625" style="6" bestFit="1" customWidth="1"/>
    <col min="6665" max="6915" width="9.140625" style="6"/>
    <col min="6916" max="6916" width="12.42578125" style="6" bestFit="1" customWidth="1"/>
    <col min="6917" max="6917" width="14.5703125" style="6" bestFit="1" customWidth="1"/>
    <col min="6918" max="6918" width="15" style="6" bestFit="1" customWidth="1"/>
    <col min="6919" max="6919" width="14" style="6" bestFit="1" customWidth="1"/>
    <col min="6920" max="6920" width="9.28515625" style="6" bestFit="1" customWidth="1"/>
    <col min="6921" max="7171" width="9.140625" style="6"/>
    <col min="7172" max="7172" width="12.42578125" style="6" bestFit="1" customWidth="1"/>
    <col min="7173" max="7173" width="14.5703125" style="6" bestFit="1" customWidth="1"/>
    <col min="7174" max="7174" width="15" style="6" bestFit="1" customWidth="1"/>
    <col min="7175" max="7175" width="14" style="6" bestFit="1" customWidth="1"/>
    <col min="7176" max="7176" width="9.28515625" style="6" bestFit="1" customWidth="1"/>
    <col min="7177" max="7427" width="9.140625" style="6"/>
    <col min="7428" max="7428" width="12.42578125" style="6" bestFit="1" customWidth="1"/>
    <col min="7429" max="7429" width="14.5703125" style="6" bestFit="1" customWidth="1"/>
    <col min="7430" max="7430" width="15" style="6" bestFit="1" customWidth="1"/>
    <col min="7431" max="7431" width="14" style="6" bestFit="1" customWidth="1"/>
    <col min="7432" max="7432" width="9.28515625" style="6" bestFit="1" customWidth="1"/>
    <col min="7433" max="7683" width="9.140625" style="6"/>
    <col min="7684" max="7684" width="12.42578125" style="6" bestFit="1" customWidth="1"/>
    <col min="7685" max="7685" width="14.5703125" style="6" bestFit="1" customWidth="1"/>
    <col min="7686" max="7686" width="15" style="6" bestFit="1" customWidth="1"/>
    <col min="7687" max="7687" width="14" style="6" bestFit="1" customWidth="1"/>
    <col min="7688" max="7688" width="9.28515625" style="6" bestFit="1" customWidth="1"/>
    <col min="7689" max="7939" width="9.140625" style="6"/>
    <col min="7940" max="7940" width="12.42578125" style="6" bestFit="1" customWidth="1"/>
    <col min="7941" max="7941" width="14.5703125" style="6" bestFit="1" customWidth="1"/>
    <col min="7942" max="7942" width="15" style="6" bestFit="1" customWidth="1"/>
    <col min="7943" max="7943" width="14" style="6" bestFit="1" customWidth="1"/>
    <col min="7944" max="7944" width="9.28515625" style="6" bestFit="1" customWidth="1"/>
    <col min="7945" max="8195" width="9.140625" style="6"/>
    <col min="8196" max="8196" width="12.42578125" style="6" bestFit="1" customWidth="1"/>
    <col min="8197" max="8197" width="14.5703125" style="6" bestFit="1" customWidth="1"/>
    <col min="8198" max="8198" width="15" style="6" bestFit="1" customWidth="1"/>
    <col min="8199" max="8199" width="14" style="6" bestFit="1" customWidth="1"/>
    <col min="8200" max="8200" width="9.28515625" style="6" bestFit="1" customWidth="1"/>
    <col min="8201" max="8451" width="9.140625" style="6"/>
    <col min="8452" max="8452" width="12.42578125" style="6" bestFit="1" customWidth="1"/>
    <col min="8453" max="8453" width="14.5703125" style="6" bestFit="1" customWidth="1"/>
    <col min="8454" max="8454" width="15" style="6" bestFit="1" customWidth="1"/>
    <col min="8455" max="8455" width="14" style="6" bestFit="1" customWidth="1"/>
    <col min="8456" max="8456" width="9.28515625" style="6" bestFit="1" customWidth="1"/>
    <col min="8457" max="8707" width="9.140625" style="6"/>
    <col min="8708" max="8708" width="12.42578125" style="6" bestFit="1" customWidth="1"/>
    <col min="8709" max="8709" width="14.5703125" style="6" bestFit="1" customWidth="1"/>
    <col min="8710" max="8710" width="15" style="6" bestFit="1" customWidth="1"/>
    <col min="8711" max="8711" width="14" style="6" bestFit="1" customWidth="1"/>
    <col min="8712" max="8712" width="9.28515625" style="6" bestFit="1" customWidth="1"/>
    <col min="8713" max="8963" width="9.140625" style="6"/>
    <col min="8964" max="8964" width="12.42578125" style="6" bestFit="1" customWidth="1"/>
    <col min="8965" max="8965" width="14.5703125" style="6" bestFit="1" customWidth="1"/>
    <col min="8966" max="8966" width="15" style="6" bestFit="1" customWidth="1"/>
    <col min="8967" max="8967" width="14" style="6" bestFit="1" customWidth="1"/>
    <col min="8968" max="8968" width="9.28515625" style="6" bestFit="1" customWidth="1"/>
    <col min="8969" max="9219" width="9.140625" style="6"/>
    <col min="9220" max="9220" width="12.42578125" style="6" bestFit="1" customWidth="1"/>
    <col min="9221" max="9221" width="14.5703125" style="6" bestFit="1" customWidth="1"/>
    <col min="9222" max="9222" width="15" style="6" bestFit="1" customWidth="1"/>
    <col min="9223" max="9223" width="14" style="6" bestFit="1" customWidth="1"/>
    <col min="9224" max="9224" width="9.28515625" style="6" bestFit="1" customWidth="1"/>
    <col min="9225" max="9475" width="9.140625" style="6"/>
    <col min="9476" max="9476" width="12.42578125" style="6" bestFit="1" customWidth="1"/>
    <col min="9477" max="9477" width="14.5703125" style="6" bestFit="1" customWidth="1"/>
    <col min="9478" max="9478" width="15" style="6" bestFit="1" customWidth="1"/>
    <col min="9479" max="9479" width="14" style="6" bestFit="1" customWidth="1"/>
    <col min="9480" max="9480" width="9.28515625" style="6" bestFit="1" customWidth="1"/>
    <col min="9481" max="9731" width="9.140625" style="6"/>
    <col min="9732" max="9732" width="12.42578125" style="6" bestFit="1" customWidth="1"/>
    <col min="9733" max="9733" width="14.5703125" style="6" bestFit="1" customWidth="1"/>
    <col min="9734" max="9734" width="15" style="6" bestFit="1" customWidth="1"/>
    <col min="9735" max="9735" width="14" style="6" bestFit="1" customWidth="1"/>
    <col min="9736" max="9736" width="9.28515625" style="6" bestFit="1" customWidth="1"/>
    <col min="9737" max="9987" width="9.140625" style="6"/>
    <col min="9988" max="9988" width="12.42578125" style="6" bestFit="1" customWidth="1"/>
    <col min="9989" max="9989" width="14.5703125" style="6" bestFit="1" customWidth="1"/>
    <col min="9990" max="9990" width="15" style="6" bestFit="1" customWidth="1"/>
    <col min="9991" max="9991" width="14" style="6" bestFit="1" customWidth="1"/>
    <col min="9992" max="9992" width="9.28515625" style="6" bestFit="1" customWidth="1"/>
    <col min="9993" max="10243" width="9.140625" style="6"/>
    <col min="10244" max="10244" width="12.42578125" style="6" bestFit="1" customWidth="1"/>
    <col min="10245" max="10245" width="14.5703125" style="6" bestFit="1" customWidth="1"/>
    <col min="10246" max="10246" width="15" style="6" bestFit="1" customWidth="1"/>
    <col min="10247" max="10247" width="14" style="6" bestFit="1" customWidth="1"/>
    <col min="10248" max="10248" width="9.28515625" style="6" bestFit="1" customWidth="1"/>
    <col min="10249" max="10499" width="9.140625" style="6"/>
    <col min="10500" max="10500" width="12.42578125" style="6" bestFit="1" customWidth="1"/>
    <col min="10501" max="10501" width="14.5703125" style="6" bestFit="1" customWidth="1"/>
    <col min="10502" max="10502" width="15" style="6" bestFit="1" customWidth="1"/>
    <col min="10503" max="10503" width="14" style="6" bestFit="1" customWidth="1"/>
    <col min="10504" max="10504" width="9.28515625" style="6" bestFit="1" customWidth="1"/>
    <col min="10505" max="10755" width="9.140625" style="6"/>
    <col min="10756" max="10756" width="12.42578125" style="6" bestFit="1" customWidth="1"/>
    <col min="10757" max="10757" width="14.5703125" style="6" bestFit="1" customWidth="1"/>
    <col min="10758" max="10758" width="15" style="6" bestFit="1" customWidth="1"/>
    <col min="10759" max="10759" width="14" style="6" bestFit="1" customWidth="1"/>
    <col min="10760" max="10760" width="9.28515625" style="6" bestFit="1" customWidth="1"/>
    <col min="10761" max="11011" width="9.140625" style="6"/>
    <col min="11012" max="11012" width="12.42578125" style="6" bestFit="1" customWidth="1"/>
    <col min="11013" max="11013" width="14.5703125" style="6" bestFit="1" customWidth="1"/>
    <col min="11014" max="11014" width="15" style="6" bestFit="1" customWidth="1"/>
    <col min="11015" max="11015" width="14" style="6" bestFit="1" customWidth="1"/>
    <col min="11016" max="11016" width="9.28515625" style="6" bestFit="1" customWidth="1"/>
    <col min="11017" max="11267" width="9.140625" style="6"/>
    <col min="11268" max="11268" width="12.42578125" style="6" bestFit="1" customWidth="1"/>
    <col min="11269" max="11269" width="14.5703125" style="6" bestFit="1" customWidth="1"/>
    <col min="11270" max="11270" width="15" style="6" bestFit="1" customWidth="1"/>
    <col min="11271" max="11271" width="14" style="6" bestFit="1" customWidth="1"/>
    <col min="11272" max="11272" width="9.28515625" style="6" bestFit="1" customWidth="1"/>
    <col min="11273" max="11523" width="9.140625" style="6"/>
    <col min="11524" max="11524" width="12.42578125" style="6" bestFit="1" customWidth="1"/>
    <col min="11525" max="11525" width="14.5703125" style="6" bestFit="1" customWidth="1"/>
    <col min="11526" max="11526" width="15" style="6" bestFit="1" customWidth="1"/>
    <col min="11527" max="11527" width="14" style="6" bestFit="1" customWidth="1"/>
    <col min="11528" max="11528" width="9.28515625" style="6" bestFit="1" customWidth="1"/>
    <col min="11529" max="11779" width="9.140625" style="6"/>
    <col min="11780" max="11780" width="12.42578125" style="6" bestFit="1" customWidth="1"/>
    <col min="11781" max="11781" width="14.5703125" style="6" bestFit="1" customWidth="1"/>
    <col min="11782" max="11782" width="15" style="6" bestFit="1" customWidth="1"/>
    <col min="11783" max="11783" width="14" style="6" bestFit="1" customWidth="1"/>
    <col min="11784" max="11784" width="9.28515625" style="6" bestFit="1" customWidth="1"/>
    <col min="11785" max="12035" width="9.140625" style="6"/>
    <col min="12036" max="12036" width="12.42578125" style="6" bestFit="1" customWidth="1"/>
    <col min="12037" max="12037" width="14.5703125" style="6" bestFit="1" customWidth="1"/>
    <col min="12038" max="12038" width="15" style="6" bestFit="1" customWidth="1"/>
    <col min="12039" max="12039" width="14" style="6" bestFit="1" customWidth="1"/>
    <col min="12040" max="12040" width="9.28515625" style="6" bestFit="1" customWidth="1"/>
    <col min="12041" max="12291" width="9.140625" style="6"/>
    <col min="12292" max="12292" width="12.42578125" style="6" bestFit="1" customWidth="1"/>
    <col min="12293" max="12293" width="14.5703125" style="6" bestFit="1" customWidth="1"/>
    <col min="12294" max="12294" width="15" style="6" bestFit="1" customWidth="1"/>
    <col min="12295" max="12295" width="14" style="6" bestFit="1" customWidth="1"/>
    <col min="12296" max="12296" width="9.28515625" style="6" bestFit="1" customWidth="1"/>
    <col min="12297" max="12547" width="9.140625" style="6"/>
    <col min="12548" max="12548" width="12.42578125" style="6" bestFit="1" customWidth="1"/>
    <col min="12549" max="12549" width="14.5703125" style="6" bestFit="1" customWidth="1"/>
    <col min="12550" max="12550" width="15" style="6" bestFit="1" customWidth="1"/>
    <col min="12551" max="12551" width="14" style="6" bestFit="1" customWidth="1"/>
    <col min="12552" max="12552" width="9.28515625" style="6" bestFit="1" customWidth="1"/>
    <col min="12553" max="12803" width="9.140625" style="6"/>
    <col min="12804" max="12804" width="12.42578125" style="6" bestFit="1" customWidth="1"/>
    <col min="12805" max="12805" width="14.5703125" style="6" bestFit="1" customWidth="1"/>
    <col min="12806" max="12806" width="15" style="6" bestFit="1" customWidth="1"/>
    <col min="12807" max="12807" width="14" style="6" bestFit="1" customWidth="1"/>
    <col min="12808" max="12808" width="9.28515625" style="6" bestFit="1" customWidth="1"/>
    <col min="12809" max="13059" width="9.140625" style="6"/>
    <col min="13060" max="13060" width="12.42578125" style="6" bestFit="1" customWidth="1"/>
    <col min="13061" max="13061" width="14.5703125" style="6" bestFit="1" customWidth="1"/>
    <col min="13062" max="13062" width="15" style="6" bestFit="1" customWidth="1"/>
    <col min="13063" max="13063" width="14" style="6" bestFit="1" customWidth="1"/>
    <col min="13064" max="13064" width="9.28515625" style="6" bestFit="1" customWidth="1"/>
    <col min="13065" max="13315" width="9.140625" style="6"/>
    <col min="13316" max="13316" width="12.42578125" style="6" bestFit="1" customWidth="1"/>
    <col min="13317" max="13317" width="14.5703125" style="6" bestFit="1" customWidth="1"/>
    <col min="13318" max="13318" width="15" style="6" bestFit="1" customWidth="1"/>
    <col min="13319" max="13319" width="14" style="6" bestFit="1" customWidth="1"/>
    <col min="13320" max="13320" width="9.28515625" style="6" bestFit="1" customWidth="1"/>
    <col min="13321" max="13571" width="9.140625" style="6"/>
    <col min="13572" max="13572" width="12.42578125" style="6" bestFit="1" customWidth="1"/>
    <col min="13573" max="13573" width="14.5703125" style="6" bestFit="1" customWidth="1"/>
    <col min="13574" max="13574" width="15" style="6" bestFit="1" customWidth="1"/>
    <col min="13575" max="13575" width="14" style="6" bestFit="1" customWidth="1"/>
    <col min="13576" max="13576" width="9.28515625" style="6" bestFit="1" customWidth="1"/>
    <col min="13577" max="13827" width="9.140625" style="6"/>
    <col min="13828" max="13828" width="12.42578125" style="6" bestFit="1" customWidth="1"/>
    <col min="13829" max="13829" width="14.5703125" style="6" bestFit="1" customWidth="1"/>
    <col min="13830" max="13830" width="15" style="6" bestFit="1" customWidth="1"/>
    <col min="13831" max="13831" width="14" style="6" bestFit="1" customWidth="1"/>
    <col min="13832" max="13832" width="9.28515625" style="6" bestFit="1" customWidth="1"/>
    <col min="13833" max="14083" width="9.140625" style="6"/>
    <col min="14084" max="14084" width="12.42578125" style="6" bestFit="1" customWidth="1"/>
    <col min="14085" max="14085" width="14.5703125" style="6" bestFit="1" customWidth="1"/>
    <col min="14086" max="14086" width="15" style="6" bestFit="1" customWidth="1"/>
    <col min="14087" max="14087" width="14" style="6" bestFit="1" customWidth="1"/>
    <col min="14088" max="14088" width="9.28515625" style="6" bestFit="1" customWidth="1"/>
    <col min="14089" max="14339" width="9.140625" style="6"/>
    <col min="14340" max="14340" width="12.42578125" style="6" bestFit="1" customWidth="1"/>
    <col min="14341" max="14341" width="14.5703125" style="6" bestFit="1" customWidth="1"/>
    <col min="14342" max="14342" width="15" style="6" bestFit="1" customWidth="1"/>
    <col min="14343" max="14343" width="14" style="6" bestFit="1" customWidth="1"/>
    <col min="14344" max="14344" width="9.28515625" style="6" bestFit="1" customWidth="1"/>
    <col min="14345" max="14595" width="9.140625" style="6"/>
    <col min="14596" max="14596" width="12.42578125" style="6" bestFit="1" customWidth="1"/>
    <col min="14597" max="14597" width="14.5703125" style="6" bestFit="1" customWidth="1"/>
    <col min="14598" max="14598" width="15" style="6" bestFit="1" customWidth="1"/>
    <col min="14599" max="14599" width="14" style="6" bestFit="1" customWidth="1"/>
    <col min="14600" max="14600" width="9.28515625" style="6" bestFit="1" customWidth="1"/>
    <col min="14601" max="14851" width="9.140625" style="6"/>
    <col min="14852" max="14852" width="12.42578125" style="6" bestFit="1" customWidth="1"/>
    <col min="14853" max="14853" width="14.5703125" style="6" bestFit="1" customWidth="1"/>
    <col min="14854" max="14854" width="15" style="6" bestFit="1" customWidth="1"/>
    <col min="14855" max="14855" width="14" style="6" bestFit="1" customWidth="1"/>
    <col min="14856" max="14856" width="9.28515625" style="6" bestFit="1" customWidth="1"/>
    <col min="14857" max="15107" width="9.140625" style="6"/>
    <col min="15108" max="15108" width="12.42578125" style="6" bestFit="1" customWidth="1"/>
    <col min="15109" max="15109" width="14.5703125" style="6" bestFit="1" customWidth="1"/>
    <col min="15110" max="15110" width="15" style="6" bestFit="1" customWidth="1"/>
    <col min="15111" max="15111" width="14" style="6" bestFit="1" customWidth="1"/>
    <col min="15112" max="15112" width="9.28515625" style="6" bestFit="1" customWidth="1"/>
    <col min="15113" max="15363" width="9.140625" style="6"/>
    <col min="15364" max="15364" width="12.42578125" style="6" bestFit="1" customWidth="1"/>
    <col min="15365" max="15365" width="14.5703125" style="6" bestFit="1" customWidth="1"/>
    <col min="15366" max="15366" width="15" style="6" bestFit="1" customWidth="1"/>
    <col min="15367" max="15367" width="14" style="6" bestFit="1" customWidth="1"/>
    <col min="15368" max="15368" width="9.28515625" style="6" bestFit="1" customWidth="1"/>
    <col min="15369" max="15619" width="9.140625" style="6"/>
    <col min="15620" max="15620" width="12.42578125" style="6" bestFit="1" customWidth="1"/>
    <col min="15621" max="15621" width="14.5703125" style="6" bestFit="1" customWidth="1"/>
    <col min="15622" max="15622" width="15" style="6" bestFit="1" customWidth="1"/>
    <col min="15623" max="15623" width="14" style="6" bestFit="1" customWidth="1"/>
    <col min="15624" max="15624" width="9.28515625" style="6" bestFit="1" customWidth="1"/>
    <col min="15625" max="15875" width="9.140625" style="6"/>
    <col min="15876" max="15876" width="12.42578125" style="6" bestFit="1" customWidth="1"/>
    <col min="15877" max="15877" width="14.5703125" style="6" bestFit="1" customWidth="1"/>
    <col min="15878" max="15878" width="15" style="6" bestFit="1" customWidth="1"/>
    <col min="15879" max="15879" width="14" style="6" bestFit="1" customWidth="1"/>
    <col min="15880" max="15880" width="9.28515625" style="6" bestFit="1" customWidth="1"/>
    <col min="15881" max="16131" width="9.140625" style="6"/>
    <col min="16132" max="16132" width="12.42578125" style="6" bestFit="1" customWidth="1"/>
    <col min="16133" max="16133" width="14.5703125" style="6" bestFit="1" customWidth="1"/>
    <col min="16134" max="16134" width="15" style="6" bestFit="1" customWidth="1"/>
    <col min="16135" max="16135" width="14" style="6" bestFit="1" customWidth="1"/>
    <col min="16136" max="16136" width="9.28515625" style="6" bestFit="1" customWidth="1"/>
    <col min="16137" max="16384" width="9.140625" style="6"/>
  </cols>
  <sheetData>
    <row r="1" spans="1:9" ht="18.75" thickBot="1">
      <c r="A1" s="43" t="s">
        <v>136</v>
      </c>
      <c r="B1" s="43" t="s">
        <v>137</v>
      </c>
      <c r="C1" s="44" t="s">
        <v>138</v>
      </c>
      <c r="D1" s="43" t="s">
        <v>139</v>
      </c>
      <c r="E1" s="43" t="s">
        <v>140</v>
      </c>
      <c r="F1" s="45" t="s">
        <v>141</v>
      </c>
      <c r="G1" s="45" t="s">
        <v>142</v>
      </c>
      <c r="H1" s="43" t="s">
        <v>143</v>
      </c>
    </row>
    <row r="2" spans="1:9" ht="23.25" thickTop="1">
      <c r="A2" s="780">
        <v>2568</v>
      </c>
      <c r="B2" s="49">
        <v>2</v>
      </c>
      <c r="C2" s="49">
        <v>2</v>
      </c>
      <c r="D2" s="781">
        <v>1500400066</v>
      </c>
      <c r="E2" s="782" t="s">
        <v>52</v>
      </c>
      <c r="F2" s="783">
        <v>11725930.210000001</v>
      </c>
      <c r="G2" s="783">
        <v>10726681.859999999</v>
      </c>
      <c r="H2" s="783">
        <v>91.478302086875544</v>
      </c>
      <c r="I2" s="784">
        <v>22159269.890000001</v>
      </c>
    </row>
    <row r="3" spans="1:9" ht="22.5">
      <c r="A3" s="27">
        <v>2568</v>
      </c>
      <c r="B3" s="28">
        <v>2</v>
      </c>
      <c r="C3" s="28">
        <v>2</v>
      </c>
      <c r="D3" s="785">
        <v>1500400024</v>
      </c>
      <c r="E3" s="786" t="s">
        <v>28</v>
      </c>
      <c r="F3" s="787">
        <v>13292392.77</v>
      </c>
      <c r="G3" s="787">
        <v>11856171.060000001</v>
      </c>
      <c r="H3" s="787">
        <v>89.195160458683915</v>
      </c>
      <c r="I3" s="788">
        <v>30520176.920000002</v>
      </c>
    </row>
    <row r="4" spans="1:9" ht="22.5">
      <c r="A4" s="27">
        <v>2568</v>
      </c>
      <c r="B4" s="28">
        <v>2</v>
      </c>
      <c r="C4" s="28">
        <v>2</v>
      </c>
      <c r="D4" s="785">
        <v>1500400088</v>
      </c>
      <c r="E4" s="786" t="s">
        <v>66</v>
      </c>
      <c r="F4" s="787">
        <v>6132899</v>
      </c>
      <c r="G4" s="787">
        <v>5381594.9199999999</v>
      </c>
      <c r="H4" s="787">
        <v>87.749609442451273</v>
      </c>
      <c r="I4" s="788">
        <v>13998341.66</v>
      </c>
    </row>
    <row r="5" spans="1:9" ht="22.5">
      <c r="A5" s="27">
        <v>2568</v>
      </c>
      <c r="B5" s="28">
        <v>2</v>
      </c>
      <c r="C5" s="28">
        <v>2</v>
      </c>
      <c r="D5" s="785">
        <v>1500400074</v>
      </c>
      <c r="E5" s="786" t="s">
        <v>59</v>
      </c>
      <c r="F5" s="787">
        <v>13604951.470000001</v>
      </c>
      <c r="G5" s="787">
        <v>11727464.26</v>
      </c>
      <c r="H5" s="787">
        <v>86.199971281485205</v>
      </c>
      <c r="I5" s="788">
        <v>13778681.130000001</v>
      </c>
    </row>
    <row r="6" spans="1:9" ht="22.5">
      <c r="A6" s="27">
        <v>2568</v>
      </c>
      <c r="B6" s="28">
        <v>2</v>
      </c>
      <c r="C6" s="28">
        <v>2</v>
      </c>
      <c r="D6" s="785">
        <v>1500400081</v>
      </c>
      <c r="E6" s="786" t="s">
        <v>18</v>
      </c>
      <c r="F6" s="787">
        <v>7328857</v>
      </c>
      <c r="G6" s="787">
        <v>6294639.5499999998</v>
      </c>
      <c r="H6" s="787">
        <v>85.888420936579877</v>
      </c>
      <c r="I6" s="788">
        <v>16324991.939999999</v>
      </c>
    </row>
    <row r="7" spans="1:9" ht="22.5">
      <c r="A7" s="27">
        <v>2568</v>
      </c>
      <c r="B7" s="28">
        <v>2</v>
      </c>
      <c r="C7" s="28">
        <v>2</v>
      </c>
      <c r="D7" s="785">
        <v>1500400097</v>
      </c>
      <c r="E7" s="786" t="s">
        <v>72</v>
      </c>
      <c r="F7" s="787">
        <v>10347977.24</v>
      </c>
      <c r="G7" s="787">
        <v>8756067.5700000003</v>
      </c>
      <c r="H7" s="787">
        <v>84.616223701705778</v>
      </c>
      <c r="I7" s="788">
        <v>17021630.600000001</v>
      </c>
    </row>
    <row r="8" spans="1:9" ht="22.5">
      <c r="A8" s="27">
        <v>2568</v>
      </c>
      <c r="B8" s="28">
        <v>2</v>
      </c>
      <c r="C8" s="28">
        <v>2</v>
      </c>
      <c r="D8" s="785">
        <v>1500400072</v>
      </c>
      <c r="E8" s="786" t="s">
        <v>57</v>
      </c>
      <c r="F8" s="787">
        <v>11449850</v>
      </c>
      <c r="G8" s="787">
        <v>9559882.5399999991</v>
      </c>
      <c r="H8" s="787">
        <v>83.493517731673336</v>
      </c>
      <c r="I8" s="788">
        <v>21091916.5</v>
      </c>
    </row>
    <row r="9" spans="1:9" ht="22.5">
      <c r="A9" s="27">
        <v>2568</v>
      </c>
      <c r="B9" s="28">
        <v>2</v>
      </c>
      <c r="C9" s="28">
        <v>2</v>
      </c>
      <c r="D9" s="785">
        <v>1500400026</v>
      </c>
      <c r="E9" s="786" t="s">
        <v>90</v>
      </c>
      <c r="F9" s="787">
        <v>11545369.609999999</v>
      </c>
      <c r="G9" s="787">
        <v>9598593.4000000004</v>
      </c>
      <c r="H9" s="787">
        <v>83.138034764051184</v>
      </c>
      <c r="I9" s="788">
        <v>14979271.779999999</v>
      </c>
    </row>
    <row r="10" spans="1:9" ht="22.5">
      <c r="A10" s="27">
        <v>2568</v>
      </c>
      <c r="B10" s="28">
        <v>2</v>
      </c>
      <c r="C10" s="28">
        <v>2</v>
      </c>
      <c r="D10" s="785">
        <v>1500400093</v>
      </c>
      <c r="E10" s="786" t="s">
        <v>70</v>
      </c>
      <c r="F10" s="787">
        <v>9586375.9800000004</v>
      </c>
      <c r="G10" s="787">
        <v>7948566.8399999999</v>
      </c>
      <c r="H10" s="787">
        <v>82.915241970302944</v>
      </c>
      <c r="I10" s="788">
        <v>12571669.439999999</v>
      </c>
    </row>
    <row r="11" spans="1:9" ht="22.5">
      <c r="A11" s="27">
        <v>2568</v>
      </c>
      <c r="B11" s="28">
        <v>2</v>
      </c>
      <c r="C11" s="28">
        <v>2</v>
      </c>
      <c r="D11" s="785">
        <v>1500400061</v>
      </c>
      <c r="E11" s="786" t="s">
        <v>20</v>
      </c>
      <c r="F11" s="787">
        <v>10125130</v>
      </c>
      <c r="G11" s="787">
        <v>8379084.2400000002</v>
      </c>
      <c r="H11" s="787">
        <v>82.755325018049149</v>
      </c>
      <c r="I11" s="788">
        <v>36857081.280000001</v>
      </c>
    </row>
    <row r="12" spans="1:9" ht="22.5">
      <c r="A12" s="27">
        <v>2568</v>
      </c>
      <c r="B12" s="28">
        <v>2</v>
      </c>
      <c r="C12" s="28">
        <v>2</v>
      </c>
      <c r="D12" s="785">
        <v>1500400077</v>
      </c>
      <c r="E12" s="786" t="s">
        <v>104</v>
      </c>
      <c r="F12" s="787">
        <v>12185578.470000001</v>
      </c>
      <c r="G12" s="787">
        <v>10078109.43</v>
      </c>
      <c r="H12" s="787">
        <v>82.705219574200484</v>
      </c>
      <c r="I12" s="788">
        <v>22844110.879999999</v>
      </c>
    </row>
    <row r="13" spans="1:9" ht="22.5">
      <c r="A13" s="27">
        <v>2568</v>
      </c>
      <c r="B13" s="28">
        <v>2</v>
      </c>
      <c r="C13" s="28">
        <v>2</v>
      </c>
      <c r="D13" s="785">
        <v>1500400078</v>
      </c>
      <c r="E13" s="786" t="s">
        <v>105</v>
      </c>
      <c r="F13" s="787">
        <v>15386828.66</v>
      </c>
      <c r="G13" s="787">
        <v>12717615.73</v>
      </c>
      <c r="H13" s="787">
        <v>82.652611600602569</v>
      </c>
      <c r="I13" s="788">
        <v>15467631.449999999</v>
      </c>
    </row>
    <row r="14" spans="1:9" ht="22.5">
      <c r="A14" s="27">
        <v>2568</v>
      </c>
      <c r="B14" s="28">
        <v>2</v>
      </c>
      <c r="C14" s="28">
        <v>2</v>
      </c>
      <c r="D14" s="785">
        <v>1500400067</v>
      </c>
      <c r="E14" s="786" t="s">
        <v>53</v>
      </c>
      <c r="F14" s="787">
        <v>21556830</v>
      </c>
      <c r="G14" s="787">
        <v>17792429.09</v>
      </c>
      <c r="H14" s="787">
        <v>82.537316896779345</v>
      </c>
      <c r="I14" s="788">
        <v>30970131.960000001</v>
      </c>
    </row>
    <row r="15" spans="1:9" ht="22.5">
      <c r="A15" s="27">
        <v>2568</v>
      </c>
      <c r="B15" s="28">
        <v>2</v>
      </c>
      <c r="C15" s="28">
        <v>2</v>
      </c>
      <c r="D15" s="785">
        <v>1500400050</v>
      </c>
      <c r="E15" s="786" t="s">
        <v>42</v>
      </c>
      <c r="F15" s="787">
        <v>31020166.129999999</v>
      </c>
      <c r="G15" s="787">
        <v>25439903.789999999</v>
      </c>
      <c r="H15" s="787">
        <v>82.010856045663616</v>
      </c>
      <c r="I15" s="788">
        <v>24848460.25</v>
      </c>
    </row>
    <row r="16" spans="1:9" ht="22.5">
      <c r="A16" s="27">
        <v>2568</v>
      </c>
      <c r="B16" s="28">
        <v>2</v>
      </c>
      <c r="C16" s="28">
        <v>2</v>
      </c>
      <c r="D16" s="785">
        <v>1500400084</v>
      </c>
      <c r="E16" s="786" t="s">
        <v>17</v>
      </c>
      <c r="F16" s="787">
        <v>10209164.66</v>
      </c>
      <c r="G16" s="787">
        <v>8327223.7300000004</v>
      </c>
      <c r="H16" s="787">
        <v>81.5661614571314</v>
      </c>
      <c r="I16" s="788">
        <v>14781586.550000001</v>
      </c>
    </row>
    <row r="17" spans="1:9" ht="22.5">
      <c r="A17" s="27">
        <v>2568</v>
      </c>
      <c r="B17" s="28">
        <v>2</v>
      </c>
      <c r="C17" s="28">
        <v>2</v>
      </c>
      <c r="D17" s="785">
        <v>1500400068</v>
      </c>
      <c r="E17" s="786" t="s">
        <v>22</v>
      </c>
      <c r="F17" s="787">
        <v>9646599.4499999993</v>
      </c>
      <c r="G17" s="787">
        <v>7839272.7300000004</v>
      </c>
      <c r="H17" s="787">
        <v>81.26462356639054</v>
      </c>
      <c r="I17" s="788">
        <v>13455727.539999999</v>
      </c>
    </row>
    <row r="18" spans="1:9" ht="22.5">
      <c r="A18" s="27">
        <v>2568</v>
      </c>
      <c r="B18" s="28">
        <v>2</v>
      </c>
      <c r="C18" s="28">
        <v>2</v>
      </c>
      <c r="D18" s="785">
        <v>1500400033</v>
      </c>
      <c r="E18" s="786" t="s">
        <v>94</v>
      </c>
      <c r="F18" s="787">
        <v>16144201.59</v>
      </c>
      <c r="G18" s="787">
        <v>13084943.32</v>
      </c>
      <c r="H18" s="787">
        <v>81.050420778349562</v>
      </c>
      <c r="I18" s="788">
        <v>33051714.219999999</v>
      </c>
    </row>
    <row r="19" spans="1:9" ht="22.5">
      <c r="A19" s="27">
        <v>2568</v>
      </c>
      <c r="B19" s="28">
        <v>2</v>
      </c>
      <c r="C19" s="28">
        <v>2</v>
      </c>
      <c r="D19" s="785">
        <v>1500400085</v>
      </c>
      <c r="E19" s="786" t="s">
        <v>64</v>
      </c>
      <c r="F19" s="787">
        <v>25667067.739999998</v>
      </c>
      <c r="G19" s="787">
        <v>20794090.009999998</v>
      </c>
      <c r="H19" s="787">
        <v>81.014669149737472</v>
      </c>
      <c r="I19" s="788">
        <v>35466867.810000002</v>
      </c>
    </row>
    <row r="20" spans="1:9" ht="22.5">
      <c r="A20" s="27">
        <v>2568</v>
      </c>
      <c r="B20" s="28">
        <v>2</v>
      </c>
      <c r="C20" s="28">
        <v>2</v>
      </c>
      <c r="D20" s="785">
        <v>1500400096</v>
      </c>
      <c r="E20" s="786" t="s">
        <v>110</v>
      </c>
      <c r="F20" s="787">
        <v>14696293</v>
      </c>
      <c r="G20" s="787">
        <v>11853247.289999999</v>
      </c>
      <c r="H20" s="787">
        <v>80.654674549561577</v>
      </c>
      <c r="I20" s="788">
        <v>25087608.5</v>
      </c>
    </row>
    <row r="21" spans="1:9" ht="22.5">
      <c r="A21" s="27">
        <v>2568</v>
      </c>
      <c r="B21" s="28">
        <v>2</v>
      </c>
      <c r="C21" s="28">
        <v>2</v>
      </c>
      <c r="D21" s="785">
        <v>1500400032</v>
      </c>
      <c r="E21" s="786" t="s">
        <v>93</v>
      </c>
      <c r="F21" s="787">
        <v>14618649.24</v>
      </c>
      <c r="G21" s="787">
        <v>11719716</v>
      </c>
      <c r="H21" s="787">
        <v>80.169623113551083</v>
      </c>
      <c r="I21" s="788">
        <v>13789613.619999999</v>
      </c>
    </row>
    <row r="22" spans="1:9" ht="22.5">
      <c r="A22" s="27">
        <v>2568</v>
      </c>
      <c r="B22" s="28">
        <v>2</v>
      </c>
      <c r="C22" s="28">
        <v>2</v>
      </c>
      <c r="D22" s="785">
        <v>1500400037</v>
      </c>
      <c r="E22" s="786" t="s">
        <v>33</v>
      </c>
      <c r="F22" s="787">
        <v>13342419.029999999</v>
      </c>
      <c r="G22" s="787">
        <v>10675127.039999999</v>
      </c>
      <c r="H22" s="787">
        <v>80.008932533128515</v>
      </c>
      <c r="I22" s="788">
        <v>13119280.869999999</v>
      </c>
    </row>
    <row r="23" spans="1:9" ht="22.5">
      <c r="A23" s="27">
        <v>2568</v>
      </c>
      <c r="B23" s="28">
        <v>2</v>
      </c>
      <c r="C23" s="28">
        <v>2</v>
      </c>
      <c r="D23" s="785">
        <v>1500400079</v>
      </c>
      <c r="E23" s="786" t="s">
        <v>106</v>
      </c>
      <c r="F23" s="787">
        <v>14806002</v>
      </c>
      <c r="G23" s="787">
        <v>11834941.029999999</v>
      </c>
      <c r="H23" s="787">
        <v>79.933401535404357</v>
      </c>
      <c r="I23" s="788">
        <v>14619414.24</v>
      </c>
    </row>
    <row r="24" spans="1:9" ht="22.5">
      <c r="A24" s="27">
        <v>2568</v>
      </c>
      <c r="B24" s="28">
        <v>2</v>
      </c>
      <c r="C24" s="28">
        <v>2</v>
      </c>
      <c r="D24" s="785">
        <v>1500400041</v>
      </c>
      <c r="E24" s="786" t="s">
        <v>36</v>
      </c>
      <c r="F24" s="787">
        <v>41845677.350000001</v>
      </c>
      <c r="G24" s="787">
        <v>33395719.25</v>
      </c>
      <c r="H24" s="787">
        <v>79.806855486352873</v>
      </c>
      <c r="I24" s="788">
        <v>14811940.949999999</v>
      </c>
    </row>
    <row r="25" spans="1:9" ht="22.5">
      <c r="A25" s="27">
        <v>2568</v>
      </c>
      <c r="B25" s="28">
        <v>2</v>
      </c>
      <c r="C25" s="28">
        <v>2</v>
      </c>
      <c r="D25" s="785">
        <v>1500400040</v>
      </c>
      <c r="E25" s="786" t="s">
        <v>35</v>
      </c>
      <c r="F25" s="787">
        <v>11788285</v>
      </c>
      <c r="G25" s="787">
        <v>9354383.3900000006</v>
      </c>
      <c r="H25" s="787">
        <v>79.35321711343083</v>
      </c>
      <c r="I25" s="788">
        <v>8648748.6099999994</v>
      </c>
    </row>
    <row r="26" spans="1:9" ht="22.5">
      <c r="A26" s="27">
        <v>2568</v>
      </c>
      <c r="B26" s="28">
        <v>2</v>
      </c>
      <c r="C26" s="28">
        <v>2</v>
      </c>
      <c r="D26" s="785">
        <v>1500400075</v>
      </c>
      <c r="E26" s="786" t="s">
        <v>60</v>
      </c>
      <c r="F26" s="787">
        <v>12622630</v>
      </c>
      <c r="G26" s="787">
        <v>9970094.6400000006</v>
      </c>
      <c r="H26" s="787">
        <v>78.98587410072227</v>
      </c>
      <c r="I26" s="788">
        <v>29535899.18</v>
      </c>
    </row>
    <row r="27" spans="1:9" ht="22.5">
      <c r="A27" s="27">
        <v>2568</v>
      </c>
      <c r="B27" s="28">
        <v>2</v>
      </c>
      <c r="C27" s="28">
        <v>2</v>
      </c>
      <c r="D27" s="785">
        <v>1500400087</v>
      </c>
      <c r="E27" s="786" t="s">
        <v>65</v>
      </c>
      <c r="F27" s="787">
        <v>7881696.4699999997</v>
      </c>
      <c r="G27" s="787">
        <v>6213513.46</v>
      </c>
      <c r="H27" s="787">
        <v>78.834721479701955</v>
      </c>
      <c r="I27" s="788">
        <v>10649959.17</v>
      </c>
    </row>
    <row r="28" spans="1:9" ht="22.5">
      <c r="A28" s="27">
        <v>2568</v>
      </c>
      <c r="B28" s="28">
        <v>2</v>
      </c>
      <c r="C28" s="28">
        <v>2</v>
      </c>
      <c r="D28" s="785">
        <v>1500400057</v>
      </c>
      <c r="E28" s="786" t="s">
        <v>48</v>
      </c>
      <c r="F28" s="787">
        <v>25620640</v>
      </c>
      <c r="G28" s="787">
        <v>20101581.149999999</v>
      </c>
      <c r="H28" s="787">
        <v>78.458544165953697</v>
      </c>
      <c r="I28" s="788">
        <v>19864758.530000001</v>
      </c>
    </row>
    <row r="29" spans="1:9" ht="22.5">
      <c r="A29" s="27">
        <v>2568</v>
      </c>
      <c r="B29" s="28">
        <v>2</v>
      </c>
      <c r="C29" s="28">
        <v>2</v>
      </c>
      <c r="D29" s="785">
        <v>1500400027</v>
      </c>
      <c r="E29" s="786" t="s">
        <v>16</v>
      </c>
      <c r="F29" s="787">
        <v>17594814</v>
      </c>
      <c r="G29" s="787">
        <v>13764800.18</v>
      </c>
      <c r="H29" s="787">
        <v>78.232143744173712</v>
      </c>
      <c r="I29" s="788">
        <v>42752348.880000003</v>
      </c>
    </row>
    <row r="30" spans="1:9" ht="22.5">
      <c r="A30" s="27">
        <v>2568</v>
      </c>
      <c r="B30" s="28">
        <v>2</v>
      </c>
      <c r="C30" s="28">
        <v>2</v>
      </c>
      <c r="D30" s="785">
        <v>1500400091</v>
      </c>
      <c r="E30" s="786" t="s">
        <v>68</v>
      </c>
      <c r="F30" s="787">
        <v>10114203.08</v>
      </c>
      <c r="G30" s="787">
        <v>7899724.7000000002</v>
      </c>
      <c r="H30" s="787">
        <v>78.105260864506988</v>
      </c>
      <c r="I30" s="788">
        <v>7899362.5999999996</v>
      </c>
    </row>
    <row r="31" spans="1:9" ht="22.5">
      <c r="A31" s="27">
        <v>2568</v>
      </c>
      <c r="B31" s="28">
        <v>2</v>
      </c>
      <c r="C31" s="28">
        <v>2</v>
      </c>
      <c r="D31" s="785">
        <v>1500400034</v>
      </c>
      <c r="E31" s="786" t="s">
        <v>31</v>
      </c>
      <c r="F31" s="787">
        <v>10961610.82</v>
      </c>
      <c r="G31" s="787">
        <v>8526137.9400000013</v>
      </c>
      <c r="H31" s="787">
        <v>77.781797584380953</v>
      </c>
      <c r="I31" s="788">
        <v>55759434.07</v>
      </c>
    </row>
    <row r="32" spans="1:9" ht="22.5">
      <c r="A32" s="27">
        <v>2568</v>
      </c>
      <c r="B32" s="28">
        <v>2</v>
      </c>
      <c r="C32" s="28">
        <v>2</v>
      </c>
      <c r="D32" s="785">
        <v>1500400092</v>
      </c>
      <c r="E32" s="786" t="s">
        <v>69</v>
      </c>
      <c r="F32" s="787">
        <v>19446758</v>
      </c>
      <c r="G32" s="787">
        <v>15062736.460000001</v>
      </c>
      <c r="H32" s="787">
        <v>77.456285824094692</v>
      </c>
      <c r="I32" s="788">
        <v>13087153.289999999</v>
      </c>
    </row>
    <row r="33" spans="1:9" ht="22.5">
      <c r="A33" s="27">
        <v>2568</v>
      </c>
      <c r="B33" s="28">
        <v>2</v>
      </c>
      <c r="C33" s="28">
        <v>2</v>
      </c>
      <c r="D33" s="785">
        <v>1500400053</v>
      </c>
      <c r="E33" s="786" t="s">
        <v>44</v>
      </c>
      <c r="F33" s="787">
        <v>12403118</v>
      </c>
      <c r="G33" s="787">
        <v>9605913.6799999997</v>
      </c>
      <c r="H33" s="787">
        <v>77.447571489685089</v>
      </c>
      <c r="I33" s="788">
        <v>9467843.3100000005</v>
      </c>
    </row>
    <row r="34" spans="1:9" ht="22.5">
      <c r="A34" s="27">
        <v>2568</v>
      </c>
      <c r="B34" s="28">
        <v>2</v>
      </c>
      <c r="C34" s="28">
        <v>2</v>
      </c>
      <c r="D34" s="785">
        <v>1500400071</v>
      </c>
      <c r="E34" s="786" t="s">
        <v>56</v>
      </c>
      <c r="F34" s="787">
        <v>13359352.189999999</v>
      </c>
      <c r="G34" s="787">
        <v>10285940.949999999</v>
      </c>
      <c r="H34" s="787">
        <v>76.994309332599457</v>
      </c>
      <c r="I34" s="788">
        <v>18014137.710000001</v>
      </c>
    </row>
    <row r="35" spans="1:9" ht="22.5">
      <c r="A35" s="27">
        <v>2568</v>
      </c>
      <c r="B35" s="28">
        <v>2</v>
      </c>
      <c r="C35" s="28">
        <v>2</v>
      </c>
      <c r="D35" s="785">
        <v>1500400054</v>
      </c>
      <c r="E35" s="786" t="s">
        <v>45</v>
      </c>
      <c r="F35" s="787">
        <v>19901343.82</v>
      </c>
      <c r="G35" s="787">
        <v>15287439.890000001</v>
      </c>
      <c r="H35" s="787">
        <v>76.816118691627125</v>
      </c>
      <c r="I35" s="788">
        <v>13760899.869999999</v>
      </c>
    </row>
    <row r="36" spans="1:9" ht="22.5">
      <c r="A36" s="27">
        <v>2568</v>
      </c>
      <c r="B36" s="28">
        <v>2</v>
      </c>
      <c r="C36" s="28">
        <v>2</v>
      </c>
      <c r="D36" s="785">
        <v>1500400059</v>
      </c>
      <c r="E36" s="786" t="s">
        <v>49</v>
      </c>
      <c r="F36" s="787">
        <v>10592258.4</v>
      </c>
      <c r="G36" s="787">
        <v>8135377.8799999999</v>
      </c>
      <c r="H36" s="787">
        <v>76.804941616605575</v>
      </c>
      <c r="I36" s="788">
        <v>23423383.719999999</v>
      </c>
    </row>
    <row r="37" spans="1:9" ht="22.5">
      <c r="A37" s="27">
        <v>2568</v>
      </c>
      <c r="B37" s="28">
        <v>2</v>
      </c>
      <c r="C37" s="28">
        <v>2</v>
      </c>
      <c r="D37" s="785">
        <v>1500400047</v>
      </c>
      <c r="E37" s="786" t="s">
        <v>98</v>
      </c>
      <c r="F37" s="787">
        <v>22465581</v>
      </c>
      <c r="G37" s="787">
        <v>17241023.640000001</v>
      </c>
      <c r="H37" s="787">
        <v>76.744169848088944</v>
      </c>
      <c r="I37" s="788">
        <v>14694942.77</v>
      </c>
    </row>
    <row r="38" spans="1:9" ht="22.5">
      <c r="A38" s="27">
        <v>2568</v>
      </c>
      <c r="B38" s="28">
        <v>2</v>
      </c>
      <c r="C38" s="28">
        <v>2</v>
      </c>
      <c r="D38" s="785">
        <v>1500400073</v>
      </c>
      <c r="E38" s="786" t="s">
        <v>58</v>
      </c>
      <c r="F38" s="787">
        <v>12199400</v>
      </c>
      <c r="G38" s="787">
        <v>9344175.6500000004</v>
      </c>
      <c r="H38" s="787">
        <v>76.595370673967565</v>
      </c>
      <c r="I38" s="788">
        <v>13565471.300000001</v>
      </c>
    </row>
    <row r="39" spans="1:9" ht="22.5">
      <c r="A39" s="27">
        <v>2568</v>
      </c>
      <c r="B39" s="28">
        <v>2</v>
      </c>
      <c r="C39" s="28">
        <v>2</v>
      </c>
      <c r="D39" s="785">
        <v>1500400082</v>
      </c>
      <c r="E39" s="786" t="s">
        <v>63</v>
      </c>
      <c r="F39" s="787">
        <v>5368645</v>
      </c>
      <c r="G39" s="787">
        <v>4089062.1</v>
      </c>
      <c r="H39" s="787">
        <v>76.165626522148514</v>
      </c>
      <c r="I39" s="788">
        <v>12193880.91</v>
      </c>
    </row>
    <row r="40" spans="1:9" ht="22.5">
      <c r="A40" s="27">
        <v>2568</v>
      </c>
      <c r="B40" s="28">
        <v>2</v>
      </c>
      <c r="C40" s="28">
        <v>2</v>
      </c>
      <c r="D40" s="785">
        <v>1500400045</v>
      </c>
      <c r="E40" s="786" t="s">
        <v>97</v>
      </c>
      <c r="F40" s="787">
        <v>32131802.52</v>
      </c>
      <c r="G40" s="787">
        <v>24470234.690000001</v>
      </c>
      <c r="H40" s="787">
        <v>76.155810663808353</v>
      </c>
      <c r="I40" s="788">
        <v>13417926.039999999</v>
      </c>
    </row>
    <row r="41" spans="1:9" ht="22.5">
      <c r="A41" s="27">
        <v>2568</v>
      </c>
      <c r="B41" s="28">
        <v>2</v>
      </c>
      <c r="C41" s="28">
        <v>2</v>
      </c>
      <c r="D41" s="785">
        <v>1500400048</v>
      </c>
      <c r="E41" s="786" t="s">
        <v>41</v>
      </c>
      <c r="F41" s="787">
        <v>10985342.42</v>
      </c>
      <c r="G41" s="787">
        <v>8332054.4400000004</v>
      </c>
      <c r="H41" s="787">
        <v>75.847016155186907</v>
      </c>
      <c r="I41" s="788">
        <v>19222432.34</v>
      </c>
    </row>
    <row r="42" spans="1:9" ht="22.5">
      <c r="A42" s="27">
        <v>2568</v>
      </c>
      <c r="B42" s="28">
        <v>2</v>
      </c>
      <c r="C42" s="28">
        <v>2</v>
      </c>
      <c r="D42" s="785">
        <v>1500400083</v>
      </c>
      <c r="E42" s="786" t="s">
        <v>107</v>
      </c>
      <c r="F42" s="787">
        <v>10511515</v>
      </c>
      <c r="G42" s="787">
        <v>7948099.8600000003</v>
      </c>
      <c r="H42" s="787">
        <v>75.613266593825912</v>
      </c>
      <c r="I42" s="788">
        <v>36884603.079999998</v>
      </c>
    </row>
    <row r="43" spans="1:9" ht="22.5">
      <c r="A43" s="27">
        <v>2568</v>
      </c>
      <c r="B43" s="28">
        <v>2</v>
      </c>
      <c r="C43" s="28">
        <v>2</v>
      </c>
      <c r="D43" s="785">
        <v>1500400043</v>
      </c>
      <c r="E43" s="786" t="s">
        <v>38</v>
      </c>
      <c r="F43" s="787">
        <v>23402432.449999999</v>
      </c>
      <c r="G43" s="787">
        <v>17653249.52</v>
      </c>
      <c r="H43" s="787">
        <v>75.433395898980578</v>
      </c>
      <c r="I43" s="788">
        <v>23609428.629999999</v>
      </c>
    </row>
    <row r="44" spans="1:9" ht="22.5">
      <c r="A44" s="27">
        <v>2568</v>
      </c>
      <c r="B44" s="28">
        <v>2</v>
      </c>
      <c r="C44" s="28">
        <v>2</v>
      </c>
      <c r="D44" s="785">
        <v>1500400056</v>
      </c>
      <c r="E44" s="786" t="s">
        <v>47</v>
      </c>
      <c r="F44" s="787">
        <v>20688351.969999999</v>
      </c>
      <c r="G44" s="787">
        <v>15421382.449999999</v>
      </c>
      <c r="H44" s="787">
        <v>74.541377062621592</v>
      </c>
      <c r="I44" s="788">
        <v>25337684.670000002</v>
      </c>
    </row>
    <row r="45" spans="1:9" ht="22.5">
      <c r="A45" s="27">
        <v>2568</v>
      </c>
      <c r="B45" s="28">
        <v>2</v>
      </c>
      <c r="C45" s="28">
        <v>2</v>
      </c>
      <c r="D45" s="785">
        <v>1500400086</v>
      </c>
      <c r="E45" s="789" t="s">
        <v>108</v>
      </c>
      <c r="F45" s="787">
        <v>9992728</v>
      </c>
      <c r="G45" s="787">
        <v>7448593.71</v>
      </c>
      <c r="H45" s="787">
        <v>74.540142691765453</v>
      </c>
      <c r="I45" s="788">
        <v>13676899.449999999</v>
      </c>
    </row>
    <row r="46" spans="1:9" ht="22.5">
      <c r="A46" s="27">
        <v>2568</v>
      </c>
      <c r="B46" s="28">
        <v>2</v>
      </c>
      <c r="C46" s="28">
        <v>2</v>
      </c>
      <c r="D46" s="785">
        <v>1500400063</v>
      </c>
      <c r="E46" s="786" t="s">
        <v>50</v>
      </c>
      <c r="F46" s="787">
        <v>10935992.82</v>
      </c>
      <c r="G46" s="787">
        <v>8085280.5199999996</v>
      </c>
      <c r="H46" s="787">
        <v>73.932752636902336</v>
      </c>
      <c r="I46" s="788">
        <v>18832978.18</v>
      </c>
    </row>
    <row r="47" spans="1:9" ht="22.5">
      <c r="A47" s="27">
        <v>2568</v>
      </c>
      <c r="B47" s="28">
        <v>2</v>
      </c>
      <c r="C47" s="28">
        <v>2</v>
      </c>
      <c r="D47" s="785">
        <v>1500400039</v>
      </c>
      <c r="E47" s="786" t="s">
        <v>34</v>
      </c>
      <c r="F47" s="787">
        <v>6959740</v>
      </c>
      <c r="G47" s="787">
        <v>5123075.0999999996</v>
      </c>
      <c r="H47" s="787">
        <v>73.610150666547881</v>
      </c>
      <c r="I47" s="788">
        <v>34593408.240000002</v>
      </c>
    </row>
    <row r="48" spans="1:9" ht="22.5">
      <c r="A48" s="27">
        <v>2568</v>
      </c>
      <c r="B48" s="28">
        <v>2</v>
      </c>
      <c r="C48" s="28">
        <v>2</v>
      </c>
      <c r="D48" s="785">
        <v>1500400098</v>
      </c>
      <c r="E48" s="786" t="s">
        <v>73</v>
      </c>
      <c r="F48" s="787">
        <v>14726924.289999999</v>
      </c>
      <c r="G48" s="787">
        <v>10690354.380000001</v>
      </c>
      <c r="H48" s="787">
        <v>72.590543480005906</v>
      </c>
      <c r="I48" s="788">
        <v>14315957.210000001</v>
      </c>
    </row>
    <row r="49" spans="1:9" ht="22.5">
      <c r="A49" s="27">
        <v>2568</v>
      </c>
      <c r="B49" s="28">
        <v>2</v>
      </c>
      <c r="C49" s="28">
        <v>2</v>
      </c>
      <c r="D49" s="785">
        <v>1500400065</v>
      </c>
      <c r="E49" s="786" t="s">
        <v>51</v>
      </c>
      <c r="F49" s="787">
        <v>14438740</v>
      </c>
      <c r="G49" s="787">
        <v>10457112.23</v>
      </c>
      <c r="H49" s="787">
        <v>72.423994268197916</v>
      </c>
      <c r="I49" s="788">
        <v>19622733.57</v>
      </c>
    </row>
    <row r="50" spans="1:9" ht="22.5">
      <c r="A50" s="27">
        <v>2568</v>
      </c>
      <c r="B50" s="28">
        <v>2</v>
      </c>
      <c r="C50" s="28">
        <v>2</v>
      </c>
      <c r="D50" s="785">
        <v>1500400060</v>
      </c>
      <c r="E50" s="786" t="s">
        <v>102</v>
      </c>
      <c r="F50" s="787">
        <v>27741028.359999999</v>
      </c>
      <c r="G50" s="787">
        <v>20053587.940000001</v>
      </c>
      <c r="H50" s="787">
        <v>72.288552824218385</v>
      </c>
      <c r="I50" s="788">
        <v>41913254.469999999</v>
      </c>
    </row>
    <row r="51" spans="1:9" ht="22.5">
      <c r="A51" s="27">
        <v>2568</v>
      </c>
      <c r="B51" s="28">
        <v>2</v>
      </c>
      <c r="C51" s="28">
        <v>2</v>
      </c>
      <c r="D51" s="785">
        <v>1500400035</v>
      </c>
      <c r="E51" s="786" t="s">
        <v>95</v>
      </c>
      <c r="F51" s="787">
        <v>11293249.24</v>
      </c>
      <c r="G51" s="787">
        <v>8119877.7199999997</v>
      </c>
      <c r="H51" s="787">
        <v>71.900279073270497</v>
      </c>
      <c r="I51" s="788">
        <v>17953911.920000002</v>
      </c>
    </row>
    <row r="52" spans="1:9" ht="22.5">
      <c r="A52" s="27">
        <v>2568</v>
      </c>
      <c r="B52" s="28">
        <v>2</v>
      </c>
      <c r="C52" s="28">
        <v>2</v>
      </c>
      <c r="D52" s="785">
        <v>1500400076</v>
      </c>
      <c r="E52" s="786" t="s">
        <v>61</v>
      </c>
      <c r="F52" s="787">
        <v>16880879.030000001</v>
      </c>
      <c r="G52" s="787">
        <v>12136569.779999999</v>
      </c>
      <c r="H52" s="787">
        <v>71.89536610286342</v>
      </c>
      <c r="I52" s="788">
        <v>7481150.9900000002</v>
      </c>
    </row>
    <row r="53" spans="1:9" ht="22.5">
      <c r="A53" s="27">
        <v>2568</v>
      </c>
      <c r="B53" s="28">
        <v>2</v>
      </c>
      <c r="C53" s="28">
        <v>2</v>
      </c>
      <c r="D53" s="785">
        <v>1500400094</v>
      </c>
      <c r="E53" s="786" t="s">
        <v>24</v>
      </c>
      <c r="F53" s="787">
        <v>12498268</v>
      </c>
      <c r="G53" s="787">
        <v>8951553.8399999999</v>
      </c>
      <c r="H53" s="787">
        <v>71.622354713469093</v>
      </c>
      <c r="I53" s="788">
        <v>21067485.129999999</v>
      </c>
    </row>
    <row r="54" spans="1:9" ht="22.5">
      <c r="A54" s="27">
        <v>2568</v>
      </c>
      <c r="B54" s="28">
        <v>2</v>
      </c>
      <c r="C54" s="28">
        <v>2</v>
      </c>
      <c r="D54" s="785">
        <v>1500400062</v>
      </c>
      <c r="E54" s="786" t="s">
        <v>21</v>
      </c>
      <c r="F54" s="787">
        <v>16639011.029999999</v>
      </c>
      <c r="G54" s="787">
        <v>11829008.810000001</v>
      </c>
      <c r="H54" s="787">
        <v>71.092018562115229</v>
      </c>
      <c r="I54" s="788">
        <v>14359134.08</v>
      </c>
    </row>
    <row r="55" spans="1:9" ht="22.5">
      <c r="A55" s="27">
        <v>2568</v>
      </c>
      <c r="B55" s="28">
        <v>2</v>
      </c>
      <c r="C55" s="28">
        <v>2</v>
      </c>
      <c r="D55" s="785">
        <v>1500400030</v>
      </c>
      <c r="E55" s="786" t="s">
        <v>92</v>
      </c>
      <c r="F55" s="787">
        <v>7220547</v>
      </c>
      <c r="G55" s="787">
        <v>5129156.2</v>
      </c>
      <c r="H55" s="787">
        <v>71.035562818163228</v>
      </c>
      <c r="I55" s="788">
        <v>12916158.58</v>
      </c>
    </row>
    <row r="56" spans="1:9" ht="22.5">
      <c r="A56" s="27">
        <v>2568</v>
      </c>
      <c r="B56" s="28">
        <v>2</v>
      </c>
      <c r="C56" s="28">
        <v>2</v>
      </c>
      <c r="D56" s="785">
        <v>1500400095</v>
      </c>
      <c r="E56" s="786" t="s">
        <v>71</v>
      </c>
      <c r="F56" s="787">
        <v>12355036.449999999</v>
      </c>
      <c r="G56" s="787">
        <v>8726623.0099999998</v>
      </c>
      <c r="H56" s="787">
        <v>70.632110599722267</v>
      </c>
      <c r="I56" s="788">
        <v>17525304.219999999</v>
      </c>
    </row>
    <row r="57" spans="1:9" ht="22.5">
      <c r="A57" s="27">
        <v>2568</v>
      </c>
      <c r="B57" s="28">
        <v>2</v>
      </c>
      <c r="C57" s="28">
        <v>2</v>
      </c>
      <c r="D57" s="785">
        <v>1500400044</v>
      </c>
      <c r="E57" s="786" t="s">
        <v>39</v>
      </c>
      <c r="F57" s="787">
        <v>27317170.289999999</v>
      </c>
      <c r="G57" s="787">
        <v>19268787.609999999</v>
      </c>
      <c r="H57" s="787">
        <v>70.537275294043638</v>
      </c>
      <c r="I57" s="788">
        <v>11137259.199999999</v>
      </c>
    </row>
    <row r="58" spans="1:9" ht="22.5">
      <c r="A58" s="27">
        <v>2568</v>
      </c>
      <c r="B58" s="28">
        <v>2</v>
      </c>
      <c r="C58" s="28">
        <v>2</v>
      </c>
      <c r="D58" s="785">
        <v>1500400029</v>
      </c>
      <c r="E58" s="786" t="s">
        <v>91</v>
      </c>
      <c r="F58" s="787">
        <v>14364969.779999999</v>
      </c>
      <c r="G58" s="787">
        <v>10006431.460000001</v>
      </c>
      <c r="H58" s="787">
        <v>69.658562553551036</v>
      </c>
      <c r="I58" s="788">
        <v>8854209.4499999993</v>
      </c>
    </row>
    <row r="59" spans="1:9" ht="22.5">
      <c r="A59" s="27">
        <v>2568</v>
      </c>
      <c r="B59" s="28">
        <v>2</v>
      </c>
      <c r="C59" s="28">
        <v>2</v>
      </c>
      <c r="D59" s="785">
        <v>1500400058</v>
      </c>
      <c r="E59" s="786" t="s">
        <v>101</v>
      </c>
      <c r="F59" s="787">
        <v>17580139.920000002</v>
      </c>
      <c r="G59" s="787">
        <v>12231871.08</v>
      </c>
      <c r="H59" s="787">
        <v>69.577780015757682</v>
      </c>
      <c r="I59" s="788">
        <v>13025746.449999999</v>
      </c>
    </row>
    <row r="60" spans="1:9" ht="22.5">
      <c r="A60" s="27">
        <v>2568</v>
      </c>
      <c r="B60" s="28">
        <v>2</v>
      </c>
      <c r="C60" s="28">
        <v>2</v>
      </c>
      <c r="D60" s="785">
        <v>1500400055</v>
      </c>
      <c r="E60" s="786" t="s">
        <v>46</v>
      </c>
      <c r="F60" s="787">
        <v>26806230</v>
      </c>
      <c r="G60" s="787">
        <v>18514648.719999999</v>
      </c>
      <c r="H60" s="787">
        <v>69.068454310807596</v>
      </c>
      <c r="I60" s="788">
        <v>19126403.609999999</v>
      </c>
    </row>
    <row r="61" spans="1:9" ht="22.5">
      <c r="A61" s="27">
        <v>2568</v>
      </c>
      <c r="B61" s="28">
        <v>2</v>
      </c>
      <c r="C61" s="28">
        <v>2</v>
      </c>
      <c r="D61" s="785">
        <v>1500400042</v>
      </c>
      <c r="E61" s="786" t="s">
        <v>37</v>
      </c>
      <c r="F61" s="787">
        <v>28864770.710000001</v>
      </c>
      <c r="G61" s="787">
        <v>19775774.129999999</v>
      </c>
      <c r="H61" s="787">
        <v>68.511800522111258</v>
      </c>
      <c r="I61" s="788">
        <v>6351275.9400000004</v>
      </c>
    </row>
    <row r="62" spans="1:9" ht="22.5">
      <c r="A62" s="27">
        <v>2568</v>
      </c>
      <c r="B62" s="28">
        <v>2</v>
      </c>
      <c r="C62" s="28">
        <v>2</v>
      </c>
      <c r="D62" s="785">
        <v>1500400028</v>
      </c>
      <c r="E62" s="786" t="s">
        <v>29</v>
      </c>
      <c r="F62" s="787">
        <v>8527755</v>
      </c>
      <c r="G62" s="787">
        <v>5803176.2199999997</v>
      </c>
      <c r="H62" s="787">
        <v>68.050456655942853</v>
      </c>
      <c r="I62" s="788">
        <v>11404451.119999999</v>
      </c>
    </row>
    <row r="63" spans="1:9" ht="22.5">
      <c r="A63" s="27">
        <v>2568</v>
      </c>
      <c r="B63" s="28">
        <v>2</v>
      </c>
      <c r="C63" s="28">
        <v>2</v>
      </c>
      <c r="D63" s="785">
        <v>1500400051</v>
      </c>
      <c r="E63" s="786" t="s">
        <v>100</v>
      </c>
      <c r="F63" s="787">
        <v>25224451.620000001</v>
      </c>
      <c r="G63" s="787">
        <v>16975574.259999998</v>
      </c>
      <c r="H63" s="787">
        <v>67.298090423263673</v>
      </c>
      <c r="I63" s="788">
        <v>13152176.33</v>
      </c>
    </row>
    <row r="64" spans="1:9" ht="22.5">
      <c r="A64" s="27">
        <v>2568</v>
      </c>
      <c r="B64" s="28">
        <v>2</v>
      </c>
      <c r="C64" s="28">
        <v>2</v>
      </c>
      <c r="D64" s="785">
        <v>1500400090</v>
      </c>
      <c r="E64" s="786" t="s">
        <v>67</v>
      </c>
      <c r="F64" s="787">
        <v>6613690</v>
      </c>
      <c r="G64" s="787">
        <v>4429228.74</v>
      </c>
      <c r="H64" s="787">
        <v>66.970613076814914</v>
      </c>
      <c r="I64" s="788">
        <v>13439857.08</v>
      </c>
    </row>
    <row r="65" spans="1:9" ht="22.5">
      <c r="A65" s="27">
        <v>2568</v>
      </c>
      <c r="B65" s="28">
        <v>2</v>
      </c>
      <c r="C65" s="28">
        <v>2</v>
      </c>
      <c r="D65" s="785">
        <v>1500400046</v>
      </c>
      <c r="E65" s="786" t="s">
        <v>40</v>
      </c>
      <c r="F65" s="787">
        <v>12657365</v>
      </c>
      <c r="G65" s="787">
        <v>8369036.21</v>
      </c>
      <c r="H65" s="787">
        <v>66.119893121514622</v>
      </c>
      <c r="I65" s="788">
        <v>13662969.15</v>
      </c>
    </row>
    <row r="66" spans="1:9" ht="22.5">
      <c r="A66" s="27">
        <v>2568</v>
      </c>
      <c r="B66" s="28">
        <v>2</v>
      </c>
      <c r="C66" s="28">
        <v>2</v>
      </c>
      <c r="D66" s="785">
        <v>1500400069</v>
      </c>
      <c r="E66" s="786" t="s">
        <v>54</v>
      </c>
      <c r="F66" s="787">
        <v>19251546.129999999</v>
      </c>
      <c r="G66" s="787">
        <v>12530717.880000001</v>
      </c>
      <c r="H66" s="787">
        <v>65.08941045765242</v>
      </c>
      <c r="I66" s="788">
        <v>22768201.719999999</v>
      </c>
    </row>
    <row r="67" spans="1:9" ht="22.5">
      <c r="A67" s="27">
        <v>2568</v>
      </c>
      <c r="B67" s="28">
        <v>2</v>
      </c>
      <c r="C67" s="28">
        <v>2</v>
      </c>
      <c r="D67" s="785">
        <v>1500400031</v>
      </c>
      <c r="E67" s="786" t="s">
        <v>30</v>
      </c>
      <c r="F67" s="787">
        <v>9444075</v>
      </c>
      <c r="G67" s="787">
        <v>6134290.6100000003</v>
      </c>
      <c r="H67" s="787">
        <v>64.953853183080398</v>
      </c>
      <c r="I67" s="788">
        <v>11992546.449999999</v>
      </c>
    </row>
    <row r="68" spans="1:9" ht="22.5">
      <c r="A68" s="27">
        <v>2568</v>
      </c>
      <c r="B68" s="28">
        <v>2</v>
      </c>
      <c r="C68" s="28">
        <v>2</v>
      </c>
      <c r="D68" s="785">
        <v>1500400052</v>
      </c>
      <c r="E68" s="786" t="s">
        <v>43</v>
      </c>
      <c r="F68" s="787">
        <v>16985790.84</v>
      </c>
      <c r="G68" s="787">
        <v>10998381.630000001</v>
      </c>
      <c r="H68" s="787">
        <v>64.750483116157341</v>
      </c>
      <c r="I68" s="788">
        <v>32870541.379999999</v>
      </c>
    </row>
    <row r="69" spans="1:9" ht="22.5">
      <c r="A69" s="27">
        <v>2568</v>
      </c>
      <c r="B69" s="28">
        <v>2</v>
      </c>
      <c r="C69" s="28">
        <v>2</v>
      </c>
      <c r="D69" s="785">
        <v>1500400070</v>
      </c>
      <c r="E69" s="786" t="s">
        <v>55</v>
      </c>
      <c r="F69" s="787">
        <v>9854902</v>
      </c>
      <c r="G69" s="787">
        <v>6329684.1399999997</v>
      </c>
      <c r="H69" s="787">
        <v>64.228788272070076</v>
      </c>
      <c r="I69" s="788">
        <v>30335376.030000001</v>
      </c>
    </row>
    <row r="70" spans="1:9" ht="22.5">
      <c r="A70" s="27">
        <v>2568</v>
      </c>
      <c r="B70" s="28">
        <v>2</v>
      </c>
      <c r="C70" s="28">
        <v>2</v>
      </c>
      <c r="D70" s="785">
        <v>1500400036</v>
      </c>
      <c r="E70" s="786" t="s">
        <v>32</v>
      </c>
      <c r="F70" s="787">
        <v>7696413.6100000003</v>
      </c>
      <c r="G70" s="787">
        <v>4898091.41</v>
      </c>
      <c r="H70" s="787">
        <v>63.641218601296039</v>
      </c>
      <c r="I70" s="788">
        <v>7912033.9500000002</v>
      </c>
    </row>
    <row r="71" spans="1:9" ht="22.5">
      <c r="A71" s="27">
        <v>2568</v>
      </c>
      <c r="B71" s="28">
        <v>2</v>
      </c>
      <c r="C71" s="28">
        <v>2</v>
      </c>
      <c r="D71" s="785">
        <v>1500400025</v>
      </c>
      <c r="E71" s="786" t="s">
        <v>89</v>
      </c>
      <c r="F71" s="787">
        <v>12472305</v>
      </c>
      <c r="G71" s="787">
        <v>7919569.6900000004</v>
      </c>
      <c r="H71" s="787">
        <v>63.497242009396018</v>
      </c>
      <c r="I71" s="788">
        <v>12290913.67</v>
      </c>
    </row>
    <row r="72" spans="1:9" ht="22.5">
      <c r="A72" s="27">
        <v>2568</v>
      </c>
      <c r="B72" s="28">
        <v>2</v>
      </c>
      <c r="C72" s="28">
        <v>2</v>
      </c>
      <c r="D72" s="785">
        <v>1500400049</v>
      </c>
      <c r="E72" s="786" t="s">
        <v>99</v>
      </c>
      <c r="F72" s="787">
        <v>10974306.26</v>
      </c>
      <c r="G72" s="787">
        <v>6949533.2199999997</v>
      </c>
      <c r="H72" s="787">
        <v>63.325490061546724</v>
      </c>
      <c r="I72" s="788">
        <v>23437668.390000001</v>
      </c>
    </row>
    <row r="73" spans="1:9" ht="22.5">
      <c r="A73" s="27">
        <v>2568</v>
      </c>
      <c r="B73" s="28">
        <v>2</v>
      </c>
      <c r="C73" s="28">
        <v>2</v>
      </c>
      <c r="D73" s="785">
        <v>1500400089</v>
      </c>
      <c r="E73" s="786" t="s">
        <v>109</v>
      </c>
      <c r="F73" s="787">
        <v>19235990</v>
      </c>
      <c r="G73" s="787">
        <v>12147862.24</v>
      </c>
      <c r="H73" s="787">
        <v>63.151739213838226</v>
      </c>
      <c r="I73" s="788">
        <v>36059890.469999999</v>
      </c>
    </row>
    <row r="74" spans="1:9" ht="22.5">
      <c r="A74" s="27">
        <v>2568</v>
      </c>
      <c r="B74" s="28">
        <v>2</v>
      </c>
      <c r="C74" s="28">
        <v>2</v>
      </c>
      <c r="D74" s="785">
        <v>1500400038</v>
      </c>
      <c r="E74" s="786" t="s">
        <v>96</v>
      </c>
      <c r="F74" s="787">
        <v>11033510</v>
      </c>
      <c r="G74" s="787">
        <v>6870709.29</v>
      </c>
      <c r="H74" s="787">
        <v>62.271292544258358</v>
      </c>
      <c r="I74" s="788">
        <v>15718392.560000001</v>
      </c>
    </row>
    <row r="75" spans="1:9" ht="22.5">
      <c r="A75" s="27">
        <v>2568</v>
      </c>
      <c r="B75" s="28">
        <v>2</v>
      </c>
      <c r="C75" s="28">
        <v>2</v>
      </c>
      <c r="D75" s="785">
        <v>1500400080</v>
      </c>
      <c r="E75" s="786" t="s">
        <v>62</v>
      </c>
      <c r="F75" s="787">
        <v>10841200</v>
      </c>
      <c r="G75" s="787">
        <v>6576256.5499999998</v>
      </c>
      <c r="H75" s="787">
        <v>60.659858226026643</v>
      </c>
      <c r="I75" s="788">
        <v>14088328.08</v>
      </c>
    </row>
    <row r="76" spans="1:9" ht="22.5">
      <c r="A76" s="27">
        <v>2568</v>
      </c>
      <c r="B76" s="28">
        <v>2</v>
      </c>
      <c r="C76" s="28">
        <v>2</v>
      </c>
      <c r="D76" s="785">
        <v>1500400124</v>
      </c>
      <c r="E76" s="786" t="s">
        <v>74</v>
      </c>
      <c r="F76" s="787">
        <v>11468686.26</v>
      </c>
      <c r="G76" s="787">
        <v>6822823.2199999997</v>
      </c>
      <c r="H76" s="787">
        <v>59.490887319817574</v>
      </c>
      <c r="I76" s="788">
        <v>23591311.16</v>
      </c>
    </row>
    <row r="77" spans="1:9" ht="22.5">
      <c r="A77" s="27">
        <v>2568</v>
      </c>
      <c r="B77" s="28">
        <v>2</v>
      </c>
      <c r="C77" s="28">
        <v>2</v>
      </c>
      <c r="D77" s="785">
        <v>1500400064</v>
      </c>
      <c r="E77" s="786" t="s">
        <v>103</v>
      </c>
      <c r="F77" s="787">
        <v>26682013.82</v>
      </c>
      <c r="G77" s="787">
        <v>7620605.5999999996</v>
      </c>
      <c r="H77" s="787">
        <v>28.560833718959522</v>
      </c>
      <c r="I77" s="788">
        <v>16264374.449999999</v>
      </c>
    </row>
    <row r="78" spans="1:9">
      <c r="H78" s="24"/>
    </row>
    <row r="79" spans="1:9">
      <c r="H79" s="24"/>
    </row>
    <row r="80" spans="1:9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</sheetData>
  <pageMargins left="0.7" right="0.7" top="0.75" bottom="0.75" header="0.3" footer="0.3"/>
  <pageSetup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J10" sqref="J10"/>
    </sheetView>
  </sheetViews>
  <sheetFormatPr defaultRowHeight="18"/>
  <cols>
    <col min="1" max="3" width="9.140625" style="22"/>
    <col min="4" max="4" width="15.5703125" style="22" customWidth="1"/>
    <col min="5" max="5" width="23.5703125" style="22" customWidth="1"/>
    <col min="6" max="6" width="19.5703125" style="23" customWidth="1"/>
    <col min="7" max="7" width="20.42578125" style="23" customWidth="1"/>
    <col min="8" max="8" width="13" style="22" customWidth="1"/>
    <col min="9" max="259" width="9.140625" style="6"/>
    <col min="260" max="260" width="11" style="6" bestFit="1" customWidth="1"/>
    <col min="261" max="261" width="14.7109375" style="6" bestFit="1" customWidth="1"/>
    <col min="262" max="262" width="11.42578125" style="6" bestFit="1" customWidth="1"/>
    <col min="263" max="263" width="11.5703125" style="6" bestFit="1" customWidth="1"/>
    <col min="264" max="264" width="9.28515625" style="6" bestFit="1" customWidth="1"/>
    <col min="265" max="515" width="9.140625" style="6"/>
    <col min="516" max="516" width="11" style="6" bestFit="1" customWidth="1"/>
    <col min="517" max="517" width="14.7109375" style="6" bestFit="1" customWidth="1"/>
    <col min="518" max="518" width="11.42578125" style="6" bestFit="1" customWidth="1"/>
    <col min="519" max="519" width="11.5703125" style="6" bestFit="1" customWidth="1"/>
    <col min="520" max="520" width="9.28515625" style="6" bestFit="1" customWidth="1"/>
    <col min="521" max="771" width="9.140625" style="6"/>
    <col min="772" max="772" width="11" style="6" bestFit="1" customWidth="1"/>
    <col min="773" max="773" width="14.7109375" style="6" bestFit="1" customWidth="1"/>
    <col min="774" max="774" width="11.42578125" style="6" bestFit="1" customWidth="1"/>
    <col min="775" max="775" width="11.5703125" style="6" bestFit="1" customWidth="1"/>
    <col min="776" max="776" width="9.28515625" style="6" bestFit="1" customWidth="1"/>
    <col min="777" max="1027" width="9.140625" style="6"/>
    <col min="1028" max="1028" width="11" style="6" bestFit="1" customWidth="1"/>
    <col min="1029" max="1029" width="14.7109375" style="6" bestFit="1" customWidth="1"/>
    <col min="1030" max="1030" width="11.42578125" style="6" bestFit="1" customWidth="1"/>
    <col min="1031" max="1031" width="11.5703125" style="6" bestFit="1" customWidth="1"/>
    <col min="1032" max="1032" width="9.28515625" style="6" bestFit="1" customWidth="1"/>
    <col min="1033" max="1283" width="9.140625" style="6"/>
    <col min="1284" max="1284" width="11" style="6" bestFit="1" customWidth="1"/>
    <col min="1285" max="1285" width="14.7109375" style="6" bestFit="1" customWidth="1"/>
    <col min="1286" max="1286" width="11.42578125" style="6" bestFit="1" customWidth="1"/>
    <col min="1287" max="1287" width="11.5703125" style="6" bestFit="1" customWidth="1"/>
    <col min="1288" max="1288" width="9.28515625" style="6" bestFit="1" customWidth="1"/>
    <col min="1289" max="1539" width="9.140625" style="6"/>
    <col min="1540" max="1540" width="11" style="6" bestFit="1" customWidth="1"/>
    <col min="1541" max="1541" width="14.7109375" style="6" bestFit="1" customWidth="1"/>
    <col min="1542" max="1542" width="11.42578125" style="6" bestFit="1" customWidth="1"/>
    <col min="1543" max="1543" width="11.5703125" style="6" bestFit="1" customWidth="1"/>
    <col min="1544" max="1544" width="9.28515625" style="6" bestFit="1" customWidth="1"/>
    <col min="1545" max="1795" width="9.140625" style="6"/>
    <col min="1796" max="1796" width="11" style="6" bestFit="1" customWidth="1"/>
    <col min="1797" max="1797" width="14.7109375" style="6" bestFit="1" customWidth="1"/>
    <col min="1798" max="1798" width="11.42578125" style="6" bestFit="1" customWidth="1"/>
    <col min="1799" max="1799" width="11.5703125" style="6" bestFit="1" customWidth="1"/>
    <col min="1800" max="1800" width="9.28515625" style="6" bestFit="1" customWidth="1"/>
    <col min="1801" max="2051" width="9.140625" style="6"/>
    <col min="2052" max="2052" width="11" style="6" bestFit="1" customWidth="1"/>
    <col min="2053" max="2053" width="14.7109375" style="6" bestFit="1" customWidth="1"/>
    <col min="2054" max="2054" width="11.42578125" style="6" bestFit="1" customWidth="1"/>
    <col min="2055" max="2055" width="11.5703125" style="6" bestFit="1" customWidth="1"/>
    <col min="2056" max="2056" width="9.28515625" style="6" bestFit="1" customWidth="1"/>
    <col min="2057" max="2307" width="9.140625" style="6"/>
    <col min="2308" max="2308" width="11" style="6" bestFit="1" customWidth="1"/>
    <col min="2309" max="2309" width="14.7109375" style="6" bestFit="1" customWidth="1"/>
    <col min="2310" max="2310" width="11.42578125" style="6" bestFit="1" customWidth="1"/>
    <col min="2311" max="2311" width="11.5703125" style="6" bestFit="1" customWidth="1"/>
    <col min="2312" max="2312" width="9.28515625" style="6" bestFit="1" customWidth="1"/>
    <col min="2313" max="2563" width="9.140625" style="6"/>
    <col min="2564" max="2564" width="11" style="6" bestFit="1" customWidth="1"/>
    <col min="2565" max="2565" width="14.7109375" style="6" bestFit="1" customWidth="1"/>
    <col min="2566" max="2566" width="11.42578125" style="6" bestFit="1" customWidth="1"/>
    <col min="2567" max="2567" width="11.5703125" style="6" bestFit="1" customWidth="1"/>
    <col min="2568" max="2568" width="9.28515625" style="6" bestFit="1" customWidth="1"/>
    <col min="2569" max="2819" width="9.140625" style="6"/>
    <col min="2820" max="2820" width="11" style="6" bestFit="1" customWidth="1"/>
    <col min="2821" max="2821" width="14.7109375" style="6" bestFit="1" customWidth="1"/>
    <col min="2822" max="2822" width="11.42578125" style="6" bestFit="1" customWidth="1"/>
    <col min="2823" max="2823" width="11.5703125" style="6" bestFit="1" customWidth="1"/>
    <col min="2824" max="2824" width="9.28515625" style="6" bestFit="1" customWidth="1"/>
    <col min="2825" max="3075" width="9.140625" style="6"/>
    <col min="3076" max="3076" width="11" style="6" bestFit="1" customWidth="1"/>
    <col min="3077" max="3077" width="14.7109375" style="6" bestFit="1" customWidth="1"/>
    <col min="3078" max="3078" width="11.42578125" style="6" bestFit="1" customWidth="1"/>
    <col min="3079" max="3079" width="11.5703125" style="6" bestFit="1" customWidth="1"/>
    <col min="3080" max="3080" width="9.28515625" style="6" bestFit="1" customWidth="1"/>
    <col min="3081" max="3331" width="9.140625" style="6"/>
    <col min="3332" max="3332" width="11" style="6" bestFit="1" customWidth="1"/>
    <col min="3333" max="3333" width="14.7109375" style="6" bestFit="1" customWidth="1"/>
    <col min="3334" max="3334" width="11.42578125" style="6" bestFit="1" customWidth="1"/>
    <col min="3335" max="3335" width="11.5703125" style="6" bestFit="1" customWidth="1"/>
    <col min="3336" max="3336" width="9.28515625" style="6" bestFit="1" customWidth="1"/>
    <col min="3337" max="3587" width="9.140625" style="6"/>
    <col min="3588" max="3588" width="11" style="6" bestFit="1" customWidth="1"/>
    <col min="3589" max="3589" width="14.7109375" style="6" bestFit="1" customWidth="1"/>
    <col min="3590" max="3590" width="11.42578125" style="6" bestFit="1" customWidth="1"/>
    <col min="3591" max="3591" width="11.5703125" style="6" bestFit="1" customWidth="1"/>
    <col min="3592" max="3592" width="9.28515625" style="6" bestFit="1" customWidth="1"/>
    <col min="3593" max="3843" width="9.140625" style="6"/>
    <col min="3844" max="3844" width="11" style="6" bestFit="1" customWidth="1"/>
    <col min="3845" max="3845" width="14.7109375" style="6" bestFit="1" customWidth="1"/>
    <col min="3846" max="3846" width="11.42578125" style="6" bestFit="1" customWidth="1"/>
    <col min="3847" max="3847" width="11.5703125" style="6" bestFit="1" customWidth="1"/>
    <col min="3848" max="3848" width="9.28515625" style="6" bestFit="1" customWidth="1"/>
    <col min="3849" max="4099" width="9.140625" style="6"/>
    <col min="4100" max="4100" width="11" style="6" bestFit="1" customWidth="1"/>
    <col min="4101" max="4101" width="14.7109375" style="6" bestFit="1" customWidth="1"/>
    <col min="4102" max="4102" width="11.42578125" style="6" bestFit="1" customWidth="1"/>
    <col min="4103" max="4103" width="11.5703125" style="6" bestFit="1" customWidth="1"/>
    <col min="4104" max="4104" width="9.28515625" style="6" bestFit="1" customWidth="1"/>
    <col min="4105" max="4355" width="9.140625" style="6"/>
    <col min="4356" max="4356" width="11" style="6" bestFit="1" customWidth="1"/>
    <col min="4357" max="4357" width="14.7109375" style="6" bestFit="1" customWidth="1"/>
    <col min="4358" max="4358" width="11.42578125" style="6" bestFit="1" customWidth="1"/>
    <col min="4359" max="4359" width="11.5703125" style="6" bestFit="1" customWidth="1"/>
    <col min="4360" max="4360" width="9.28515625" style="6" bestFit="1" customWidth="1"/>
    <col min="4361" max="4611" width="9.140625" style="6"/>
    <col min="4612" max="4612" width="11" style="6" bestFit="1" customWidth="1"/>
    <col min="4613" max="4613" width="14.7109375" style="6" bestFit="1" customWidth="1"/>
    <col min="4614" max="4614" width="11.42578125" style="6" bestFit="1" customWidth="1"/>
    <col min="4615" max="4615" width="11.5703125" style="6" bestFit="1" customWidth="1"/>
    <col min="4616" max="4616" width="9.28515625" style="6" bestFit="1" customWidth="1"/>
    <col min="4617" max="4867" width="9.140625" style="6"/>
    <col min="4868" max="4868" width="11" style="6" bestFit="1" customWidth="1"/>
    <col min="4869" max="4869" width="14.7109375" style="6" bestFit="1" customWidth="1"/>
    <col min="4870" max="4870" width="11.42578125" style="6" bestFit="1" customWidth="1"/>
    <col min="4871" max="4871" width="11.5703125" style="6" bestFit="1" customWidth="1"/>
    <col min="4872" max="4872" width="9.28515625" style="6" bestFit="1" customWidth="1"/>
    <col min="4873" max="5123" width="9.140625" style="6"/>
    <col min="5124" max="5124" width="11" style="6" bestFit="1" customWidth="1"/>
    <col min="5125" max="5125" width="14.7109375" style="6" bestFit="1" customWidth="1"/>
    <col min="5126" max="5126" width="11.42578125" style="6" bestFit="1" customWidth="1"/>
    <col min="5127" max="5127" width="11.5703125" style="6" bestFit="1" customWidth="1"/>
    <col min="5128" max="5128" width="9.28515625" style="6" bestFit="1" customWidth="1"/>
    <col min="5129" max="5379" width="9.140625" style="6"/>
    <col min="5380" max="5380" width="11" style="6" bestFit="1" customWidth="1"/>
    <col min="5381" max="5381" width="14.7109375" style="6" bestFit="1" customWidth="1"/>
    <col min="5382" max="5382" width="11.42578125" style="6" bestFit="1" customWidth="1"/>
    <col min="5383" max="5383" width="11.5703125" style="6" bestFit="1" customWidth="1"/>
    <col min="5384" max="5384" width="9.28515625" style="6" bestFit="1" customWidth="1"/>
    <col min="5385" max="5635" width="9.140625" style="6"/>
    <col min="5636" max="5636" width="11" style="6" bestFit="1" customWidth="1"/>
    <col min="5637" max="5637" width="14.7109375" style="6" bestFit="1" customWidth="1"/>
    <col min="5638" max="5638" width="11.42578125" style="6" bestFit="1" customWidth="1"/>
    <col min="5639" max="5639" width="11.5703125" style="6" bestFit="1" customWidth="1"/>
    <col min="5640" max="5640" width="9.28515625" style="6" bestFit="1" customWidth="1"/>
    <col min="5641" max="5891" width="9.140625" style="6"/>
    <col min="5892" max="5892" width="11" style="6" bestFit="1" customWidth="1"/>
    <col min="5893" max="5893" width="14.7109375" style="6" bestFit="1" customWidth="1"/>
    <col min="5894" max="5894" width="11.42578125" style="6" bestFit="1" customWidth="1"/>
    <col min="5895" max="5895" width="11.5703125" style="6" bestFit="1" customWidth="1"/>
    <col min="5896" max="5896" width="9.28515625" style="6" bestFit="1" customWidth="1"/>
    <col min="5897" max="6147" width="9.140625" style="6"/>
    <col min="6148" max="6148" width="11" style="6" bestFit="1" customWidth="1"/>
    <col min="6149" max="6149" width="14.7109375" style="6" bestFit="1" customWidth="1"/>
    <col min="6150" max="6150" width="11.42578125" style="6" bestFit="1" customWidth="1"/>
    <col min="6151" max="6151" width="11.5703125" style="6" bestFit="1" customWidth="1"/>
    <col min="6152" max="6152" width="9.28515625" style="6" bestFit="1" customWidth="1"/>
    <col min="6153" max="6403" width="9.140625" style="6"/>
    <col min="6404" max="6404" width="11" style="6" bestFit="1" customWidth="1"/>
    <col min="6405" max="6405" width="14.7109375" style="6" bestFit="1" customWidth="1"/>
    <col min="6406" max="6406" width="11.42578125" style="6" bestFit="1" customWidth="1"/>
    <col min="6407" max="6407" width="11.5703125" style="6" bestFit="1" customWidth="1"/>
    <col min="6408" max="6408" width="9.28515625" style="6" bestFit="1" customWidth="1"/>
    <col min="6409" max="6659" width="9.140625" style="6"/>
    <col min="6660" max="6660" width="11" style="6" bestFit="1" customWidth="1"/>
    <col min="6661" max="6661" width="14.7109375" style="6" bestFit="1" customWidth="1"/>
    <col min="6662" max="6662" width="11.42578125" style="6" bestFit="1" customWidth="1"/>
    <col min="6663" max="6663" width="11.5703125" style="6" bestFit="1" customWidth="1"/>
    <col min="6664" max="6664" width="9.28515625" style="6" bestFit="1" customWidth="1"/>
    <col min="6665" max="6915" width="9.140625" style="6"/>
    <col min="6916" max="6916" width="11" style="6" bestFit="1" customWidth="1"/>
    <col min="6917" max="6917" width="14.7109375" style="6" bestFit="1" customWidth="1"/>
    <col min="6918" max="6918" width="11.42578125" style="6" bestFit="1" customWidth="1"/>
    <col min="6919" max="6919" width="11.5703125" style="6" bestFit="1" customWidth="1"/>
    <col min="6920" max="6920" width="9.28515625" style="6" bestFit="1" customWidth="1"/>
    <col min="6921" max="7171" width="9.140625" style="6"/>
    <col min="7172" max="7172" width="11" style="6" bestFit="1" customWidth="1"/>
    <col min="7173" max="7173" width="14.7109375" style="6" bestFit="1" customWidth="1"/>
    <col min="7174" max="7174" width="11.42578125" style="6" bestFit="1" customWidth="1"/>
    <col min="7175" max="7175" width="11.5703125" style="6" bestFit="1" customWidth="1"/>
    <col min="7176" max="7176" width="9.28515625" style="6" bestFit="1" customWidth="1"/>
    <col min="7177" max="7427" width="9.140625" style="6"/>
    <col min="7428" max="7428" width="11" style="6" bestFit="1" customWidth="1"/>
    <col min="7429" max="7429" width="14.7109375" style="6" bestFit="1" customWidth="1"/>
    <col min="7430" max="7430" width="11.42578125" style="6" bestFit="1" customWidth="1"/>
    <col min="7431" max="7431" width="11.5703125" style="6" bestFit="1" customWidth="1"/>
    <col min="7432" max="7432" width="9.28515625" style="6" bestFit="1" customWidth="1"/>
    <col min="7433" max="7683" width="9.140625" style="6"/>
    <col min="7684" max="7684" width="11" style="6" bestFit="1" customWidth="1"/>
    <col min="7685" max="7685" width="14.7109375" style="6" bestFit="1" customWidth="1"/>
    <col min="7686" max="7686" width="11.42578125" style="6" bestFit="1" customWidth="1"/>
    <col min="7687" max="7687" width="11.5703125" style="6" bestFit="1" customWidth="1"/>
    <col min="7688" max="7688" width="9.28515625" style="6" bestFit="1" customWidth="1"/>
    <col min="7689" max="7939" width="9.140625" style="6"/>
    <col min="7940" max="7940" width="11" style="6" bestFit="1" customWidth="1"/>
    <col min="7941" max="7941" width="14.7109375" style="6" bestFit="1" customWidth="1"/>
    <col min="7942" max="7942" width="11.42578125" style="6" bestFit="1" customWidth="1"/>
    <col min="7943" max="7943" width="11.5703125" style="6" bestFit="1" customWidth="1"/>
    <col min="7944" max="7944" width="9.28515625" style="6" bestFit="1" customWidth="1"/>
    <col min="7945" max="8195" width="9.140625" style="6"/>
    <col min="8196" max="8196" width="11" style="6" bestFit="1" customWidth="1"/>
    <col min="8197" max="8197" width="14.7109375" style="6" bestFit="1" customWidth="1"/>
    <col min="8198" max="8198" width="11.42578125" style="6" bestFit="1" customWidth="1"/>
    <col min="8199" max="8199" width="11.5703125" style="6" bestFit="1" customWidth="1"/>
    <col min="8200" max="8200" width="9.28515625" style="6" bestFit="1" customWidth="1"/>
    <col min="8201" max="8451" width="9.140625" style="6"/>
    <col min="8452" max="8452" width="11" style="6" bestFit="1" customWidth="1"/>
    <col min="8453" max="8453" width="14.7109375" style="6" bestFit="1" customWidth="1"/>
    <col min="8454" max="8454" width="11.42578125" style="6" bestFit="1" customWidth="1"/>
    <col min="8455" max="8455" width="11.5703125" style="6" bestFit="1" customWidth="1"/>
    <col min="8456" max="8456" width="9.28515625" style="6" bestFit="1" customWidth="1"/>
    <col min="8457" max="8707" width="9.140625" style="6"/>
    <col min="8708" max="8708" width="11" style="6" bestFit="1" customWidth="1"/>
    <col min="8709" max="8709" width="14.7109375" style="6" bestFit="1" customWidth="1"/>
    <col min="8710" max="8710" width="11.42578125" style="6" bestFit="1" customWidth="1"/>
    <col min="8711" max="8711" width="11.5703125" style="6" bestFit="1" customWidth="1"/>
    <col min="8712" max="8712" width="9.28515625" style="6" bestFit="1" customWidth="1"/>
    <col min="8713" max="8963" width="9.140625" style="6"/>
    <col min="8964" max="8964" width="11" style="6" bestFit="1" customWidth="1"/>
    <col min="8965" max="8965" width="14.7109375" style="6" bestFit="1" customWidth="1"/>
    <col min="8966" max="8966" width="11.42578125" style="6" bestFit="1" customWidth="1"/>
    <col min="8967" max="8967" width="11.5703125" style="6" bestFit="1" customWidth="1"/>
    <col min="8968" max="8968" width="9.28515625" style="6" bestFit="1" customWidth="1"/>
    <col min="8969" max="9219" width="9.140625" style="6"/>
    <col min="9220" max="9220" width="11" style="6" bestFit="1" customWidth="1"/>
    <col min="9221" max="9221" width="14.7109375" style="6" bestFit="1" customWidth="1"/>
    <col min="9222" max="9222" width="11.42578125" style="6" bestFit="1" customWidth="1"/>
    <col min="9223" max="9223" width="11.5703125" style="6" bestFit="1" customWidth="1"/>
    <col min="9224" max="9224" width="9.28515625" style="6" bestFit="1" customWidth="1"/>
    <col min="9225" max="9475" width="9.140625" style="6"/>
    <col min="9476" max="9476" width="11" style="6" bestFit="1" customWidth="1"/>
    <col min="9477" max="9477" width="14.7109375" style="6" bestFit="1" customWidth="1"/>
    <col min="9478" max="9478" width="11.42578125" style="6" bestFit="1" customWidth="1"/>
    <col min="9479" max="9479" width="11.5703125" style="6" bestFit="1" customWidth="1"/>
    <col min="9480" max="9480" width="9.28515625" style="6" bestFit="1" customWidth="1"/>
    <col min="9481" max="9731" width="9.140625" style="6"/>
    <col min="9732" max="9732" width="11" style="6" bestFit="1" customWidth="1"/>
    <col min="9733" max="9733" width="14.7109375" style="6" bestFit="1" customWidth="1"/>
    <col min="9734" max="9734" width="11.42578125" style="6" bestFit="1" customWidth="1"/>
    <col min="9735" max="9735" width="11.5703125" style="6" bestFit="1" customWidth="1"/>
    <col min="9736" max="9736" width="9.28515625" style="6" bestFit="1" customWidth="1"/>
    <col min="9737" max="9987" width="9.140625" style="6"/>
    <col min="9988" max="9988" width="11" style="6" bestFit="1" customWidth="1"/>
    <col min="9989" max="9989" width="14.7109375" style="6" bestFit="1" customWidth="1"/>
    <col min="9990" max="9990" width="11.42578125" style="6" bestFit="1" customWidth="1"/>
    <col min="9991" max="9991" width="11.5703125" style="6" bestFit="1" customWidth="1"/>
    <col min="9992" max="9992" width="9.28515625" style="6" bestFit="1" customWidth="1"/>
    <col min="9993" max="10243" width="9.140625" style="6"/>
    <col min="10244" max="10244" width="11" style="6" bestFit="1" customWidth="1"/>
    <col min="10245" max="10245" width="14.7109375" style="6" bestFit="1" customWidth="1"/>
    <col min="10246" max="10246" width="11.42578125" style="6" bestFit="1" customWidth="1"/>
    <col min="10247" max="10247" width="11.5703125" style="6" bestFit="1" customWidth="1"/>
    <col min="10248" max="10248" width="9.28515625" style="6" bestFit="1" customWidth="1"/>
    <col min="10249" max="10499" width="9.140625" style="6"/>
    <col min="10500" max="10500" width="11" style="6" bestFit="1" customWidth="1"/>
    <col min="10501" max="10501" width="14.7109375" style="6" bestFit="1" customWidth="1"/>
    <col min="10502" max="10502" width="11.42578125" style="6" bestFit="1" customWidth="1"/>
    <col min="10503" max="10503" width="11.5703125" style="6" bestFit="1" customWidth="1"/>
    <col min="10504" max="10504" width="9.28515625" style="6" bestFit="1" customWidth="1"/>
    <col min="10505" max="10755" width="9.140625" style="6"/>
    <col min="10756" max="10756" width="11" style="6" bestFit="1" customWidth="1"/>
    <col min="10757" max="10757" width="14.7109375" style="6" bestFit="1" customWidth="1"/>
    <col min="10758" max="10758" width="11.42578125" style="6" bestFit="1" customWidth="1"/>
    <col min="10759" max="10759" width="11.5703125" style="6" bestFit="1" customWidth="1"/>
    <col min="10760" max="10760" width="9.28515625" style="6" bestFit="1" customWidth="1"/>
    <col min="10761" max="11011" width="9.140625" style="6"/>
    <col min="11012" max="11012" width="11" style="6" bestFit="1" customWidth="1"/>
    <col min="11013" max="11013" width="14.7109375" style="6" bestFit="1" customWidth="1"/>
    <col min="11014" max="11014" width="11.42578125" style="6" bestFit="1" customWidth="1"/>
    <col min="11015" max="11015" width="11.5703125" style="6" bestFit="1" customWidth="1"/>
    <col min="11016" max="11016" width="9.28515625" style="6" bestFit="1" customWidth="1"/>
    <col min="11017" max="11267" width="9.140625" style="6"/>
    <col min="11268" max="11268" width="11" style="6" bestFit="1" customWidth="1"/>
    <col min="11269" max="11269" width="14.7109375" style="6" bestFit="1" customWidth="1"/>
    <col min="11270" max="11270" width="11.42578125" style="6" bestFit="1" customWidth="1"/>
    <col min="11271" max="11271" width="11.5703125" style="6" bestFit="1" customWidth="1"/>
    <col min="11272" max="11272" width="9.28515625" style="6" bestFit="1" customWidth="1"/>
    <col min="11273" max="11523" width="9.140625" style="6"/>
    <col min="11524" max="11524" width="11" style="6" bestFit="1" customWidth="1"/>
    <col min="11525" max="11525" width="14.7109375" style="6" bestFit="1" customWidth="1"/>
    <col min="11526" max="11526" width="11.42578125" style="6" bestFit="1" customWidth="1"/>
    <col min="11527" max="11527" width="11.5703125" style="6" bestFit="1" customWidth="1"/>
    <col min="11528" max="11528" width="9.28515625" style="6" bestFit="1" customWidth="1"/>
    <col min="11529" max="11779" width="9.140625" style="6"/>
    <col min="11780" max="11780" width="11" style="6" bestFit="1" customWidth="1"/>
    <col min="11781" max="11781" width="14.7109375" style="6" bestFit="1" customWidth="1"/>
    <col min="11782" max="11782" width="11.42578125" style="6" bestFit="1" customWidth="1"/>
    <col min="11783" max="11783" width="11.5703125" style="6" bestFit="1" customWidth="1"/>
    <col min="11784" max="11784" width="9.28515625" style="6" bestFit="1" customWidth="1"/>
    <col min="11785" max="12035" width="9.140625" style="6"/>
    <col min="12036" max="12036" width="11" style="6" bestFit="1" customWidth="1"/>
    <col min="12037" max="12037" width="14.7109375" style="6" bestFit="1" customWidth="1"/>
    <col min="12038" max="12038" width="11.42578125" style="6" bestFit="1" customWidth="1"/>
    <col min="12039" max="12039" width="11.5703125" style="6" bestFit="1" customWidth="1"/>
    <col min="12040" max="12040" width="9.28515625" style="6" bestFit="1" customWidth="1"/>
    <col min="12041" max="12291" width="9.140625" style="6"/>
    <col min="12292" max="12292" width="11" style="6" bestFit="1" customWidth="1"/>
    <col min="12293" max="12293" width="14.7109375" style="6" bestFit="1" customWidth="1"/>
    <col min="12294" max="12294" width="11.42578125" style="6" bestFit="1" customWidth="1"/>
    <col min="12295" max="12295" width="11.5703125" style="6" bestFit="1" customWidth="1"/>
    <col min="12296" max="12296" width="9.28515625" style="6" bestFit="1" customWidth="1"/>
    <col min="12297" max="12547" width="9.140625" style="6"/>
    <col min="12548" max="12548" width="11" style="6" bestFit="1" customWidth="1"/>
    <col min="12549" max="12549" width="14.7109375" style="6" bestFit="1" customWidth="1"/>
    <col min="12550" max="12550" width="11.42578125" style="6" bestFit="1" customWidth="1"/>
    <col min="12551" max="12551" width="11.5703125" style="6" bestFit="1" customWidth="1"/>
    <col min="12552" max="12552" width="9.28515625" style="6" bestFit="1" customWidth="1"/>
    <col min="12553" max="12803" width="9.140625" style="6"/>
    <col min="12804" max="12804" width="11" style="6" bestFit="1" customWidth="1"/>
    <col min="12805" max="12805" width="14.7109375" style="6" bestFit="1" customWidth="1"/>
    <col min="12806" max="12806" width="11.42578125" style="6" bestFit="1" customWidth="1"/>
    <col min="12807" max="12807" width="11.5703125" style="6" bestFit="1" customWidth="1"/>
    <col min="12808" max="12808" width="9.28515625" style="6" bestFit="1" customWidth="1"/>
    <col min="12809" max="13059" width="9.140625" style="6"/>
    <col min="13060" max="13060" width="11" style="6" bestFit="1" customWidth="1"/>
    <col min="13061" max="13061" width="14.7109375" style="6" bestFit="1" customWidth="1"/>
    <col min="13062" max="13062" width="11.42578125" style="6" bestFit="1" customWidth="1"/>
    <col min="13063" max="13063" width="11.5703125" style="6" bestFit="1" customWidth="1"/>
    <col min="13064" max="13064" width="9.28515625" style="6" bestFit="1" customWidth="1"/>
    <col min="13065" max="13315" width="9.140625" style="6"/>
    <col min="13316" max="13316" width="11" style="6" bestFit="1" customWidth="1"/>
    <col min="13317" max="13317" width="14.7109375" style="6" bestFit="1" customWidth="1"/>
    <col min="13318" max="13318" width="11.42578125" style="6" bestFit="1" customWidth="1"/>
    <col min="13319" max="13319" width="11.5703125" style="6" bestFit="1" customWidth="1"/>
    <col min="13320" max="13320" width="9.28515625" style="6" bestFit="1" customWidth="1"/>
    <col min="13321" max="13571" width="9.140625" style="6"/>
    <col min="13572" max="13572" width="11" style="6" bestFit="1" customWidth="1"/>
    <col min="13573" max="13573" width="14.7109375" style="6" bestFit="1" customWidth="1"/>
    <col min="13574" max="13574" width="11.42578125" style="6" bestFit="1" customWidth="1"/>
    <col min="13575" max="13575" width="11.5703125" style="6" bestFit="1" customWidth="1"/>
    <col min="13576" max="13576" width="9.28515625" style="6" bestFit="1" customWidth="1"/>
    <col min="13577" max="13827" width="9.140625" style="6"/>
    <col min="13828" max="13828" width="11" style="6" bestFit="1" customWidth="1"/>
    <col min="13829" max="13829" width="14.7109375" style="6" bestFit="1" customWidth="1"/>
    <col min="13830" max="13830" width="11.42578125" style="6" bestFit="1" customWidth="1"/>
    <col min="13831" max="13831" width="11.5703125" style="6" bestFit="1" customWidth="1"/>
    <col min="13832" max="13832" width="9.28515625" style="6" bestFit="1" customWidth="1"/>
    <col min="13833" max="14083" width="9.140625" style="6"/>
    <col min="14084" max="14084" width="11" style="6" bestFit="1" customWidth="1"/>
    <col min="14085" max="14085" width="14.7109375" style="6" bestFit="1" customWidth="1"/>
    <col min="14086" max="14086" width="11.42578125" style="6" bestFit="1" customWidth="1"/>
    <col min="14087" max="14087" width="11.5703125" style="6" bestFit="1" customWidth="1"/>
    <col min="14088" max="14088" width="9.28515625" style="6" bestFit="1" customWidth="1"/>
    <col min="14089" max="14339" width="9.140625" style="6"/>
    <col min="14340" max="14340" width="11" style="6" bestFit="1" customWidth="1"/>
    <col min="14341" max="14341" width="14.7109375" style="6" bestFit="1" customWidth="1"/>
    <col min="14342" max="14342" width="11.42578125" style="6" bestFit="1" customWidth="1"/>
    <col min="14343" max="14343" width="11.5703125" style="6" bestFit="1" customWidth="1"/>
    <col min="14344" max="14344" width="9.28515625" style="6" bestFit="1" customWidth="1"/>
    <col min="14345" max="14595" width="9.140625" style="6"/>
    <col min="14596" max="14596" width="11" style="6" bestFit="1" customWidth="1"/>
    <col min="14597" max="14597" width="14.7109375" style="6" bestFit="1" customWidth="1"/>
    <col min="14598" max="14598" width="11.42578125" style="6" bestFit="1" customWidth="1"/>
    <col min="14599" max="14599" width="11.5703125" style="6" bestFit="1" customWidth="1"/>
    <col min="14600" max="14600" width="9.28515625" style="6" bestFit="1" customWidth="1"/>
    <col min="14601" max="14851" width="9.140625" style="6"/>
    <col min="14852" max="14852" width="11" style="6" bestFit="1" customWidth="1"/>
    <col min="14853" max="14853" width="14.7109375" style="6" bestFit="1" customWidth="1"/>
    <col min="14854" max="14854" width="11.42578125" style="6" bestFit="1" customWidth="1"/>
    <col min="14855" max="14855" width="11.5703125" style="6" bestFit="1" customWidth="1"/>
    <col min="14856" max="14856" width="9.28515625" style="6" bestFit="1" customWidth="1"/>
    <col min="14857" max="15107" width="9.140625" style="6"/>
    <col min="15108" max="15108" width="11" style="6" bestFit="1" customWidth="1"/>
    <col min="15109" max="15109" width="14.7109375" style="6" bestFit="1" customWidth="1"/>
    <col min="15110" max="15110" width="11.42578125" style="6" bestFit="1" customWidth="1"/>
    <col min="15111" max="15111" width="11.5703125" style="6" bestFit="1" customWidth="1"/>
    <col min="15112" max="15112" width="9.28515625" style="6" bestFit="1" customWidth="1"/>
    <col min="15113" max="15363" width="9.140625" style="6"/>
    <col min="15364" max="15364" width="11" style="6" bestFit="1" customWidth="1"/>
    <col min="15365" max="15365" width="14.7109375" style="6" bestFit="1" customWidth="1"/>
    <col min="15366" max="15366" width="11.42578125" style="6" bestFit="1" customWidth="1"/>
    <col min="15367" max="15367" width="11.5703125" style="6" bestFit="1" customWidth="1"/>
    <col min="15368" max="15368" width="9.28515625" style="6" bestFit="1" customWidth="1"/>
    <col min="15369" max="15619" width="9.140625" style="6"/>
    <col min="15620" max="15620" width="11" style="6" bestFit="1" customWidth="1"/>
    <col min="15621" max="15621" width="14.7109375" style="6" bestFit="1" customWidth="1"/>
    <col min="15622" max="15622" width="11.42578125" style="6" bestFit="1" customWidth="1"/>
    <col min="15623" max="15623" width="11.5703125" style="6" bestFit="1" customWidth="1"/>
    <col min="15624" max="15624" width="9.28515625" style="6" bestFit="1" customWidth="1"/>
    <col min="15625" max="15875" width="9.140625" style="6"/>
    <col min="15876" max="15876" width="11" style="6" bestFit="1" customWidth="1"/>
    <col min="15877" max="15877" width="14.7109375" style="6" bestFit="1" customWidth="1"/>
    <col min="15878" max="15878" width="11.42578125" style="6" bestFit="1" customWidth="1"/>
    <col min="15879" max="15879" width="11.5703125" style="6" bestFit="1" customWidth="1"/>
    <col min="15880" max="15880" width="9.28515625" style="6" bestFit="1" customWidth="1"/>
    <col min="15881" max="16131" width="9.140625" style="6"/>
    <col min="16132" max="16132" width="11" style="6" bestFit="1" customWidth="1"/>
    <col min="16133" max="16133" width="14.7109375" style="6" bestFit="1" customWidth="1"/>
    <col min="16134" max="16134" width="11.42578125" style="6" bestFit="1" customWidth="1"/>
    <col min="16135" max="16135" width="11.5703125" style="6" bestFit="1" customWidth="1"/>
    <col min="16136" max="16136" width="9.28515625" style="6" bestFit="1" customWidth="1"/>
    <col min="16137" max="16384" width="9.140625" style="6"/>
  </cols>
  <sheetData>
    <row r="1" spans="1:8">
      <c r="A1" s="25" t="s">
        <v>136</v>
      </c>
      <c r="B1" s="25" t="s">
        <v>137</v>
      </c>
      <c r="C1" s="25" t="s">
        <v>138</v>
      </c>
      <c r="D1" s="39" t="s">
        <v>139</v>
      </c>
      <c r="E1" s="25" t="s">
        <v>140</v>
      </c>
      <c r="F1" s="26" t="s">
        <v>141</v>
      </c>
      <c r="G1" s="26" t="s">
        <v>142</v>
      </c>
      <c r="H1" s="25" t="s">
        <v>143</v>
      </c>
    </row>
    <row r="2" spans="1:8" ht="22.5">
      <c r="A2" s="27">
        <v>2568</v>
      </c>
      <c r="B2" s="28">
        <v>2</v>
      </c>
      <c r="C2" s="28">
        <v>2</v>
      </c>
      <c r="D2" s="52">
        <v>1500400115</v>
      </c>
      <c r="E2" s="87" t="s">
        <v>79</v>
      </c>
      <c r="F2" s="73">
        <v>3492955.42</v>
      </c>
      <c r="G2" s="73">
        <v>3081403.35</v>
      </c>
      <c r="H2" s="73">
        <v>88.21765466448467</v>
      </c>
    </row>
    <row r="3" spans="1:8" ht="22.5">
      <c r="A3" s="27">
        <v>2568</v>
      </c>
      <c r="B3" s="28">
        <v>2</v>
      </c>
      <c r="C3" s="28">
        <v>2</v>
      </c>
      <c r="D3" s="52">
        <v>1500400116</v>
      </c>
      <c r="E3" s="87" t="s">
        <v>80</v>
      </c>
      <c r="F3" s="73">
        <v>4674534.4000000004</v>
      </c>
      <c r="G3" s="73">
        <v>4113068.66</v>
      </c>
      <c r="H3" s="73">
        <v>87.988841412740484</v>
      </c>
    </row>
    <row r="4" spans="1:8" ht="22.5">
      <c r="A4" s="27">
        <v>2568</v>
      </c>
      <c r="B4" s="28">
        <v>2</v>
      </c>
      <c r="C4" s="28">
        <v>2</v>
      </c>
      <c r="D4" s="52">
        <v>1500400119</v>
      </c>
      <c r="E4" s="87" t="s">
        <v>82</v>
      </c>
      <c r="F4" s="73">
        <v>4443822.83</v>
      </c>
      <c r="G4" s="73">
        <v>3786687.76</v>
      </c>
      <c r="H4" s="73">
        <v>85.212392682180806</v>
      </c>
    </row>
    <row r="5" spans="1:8" ht="22.5">
      <c r="A5" s="27">
        <v>2568</v>
      </c>
      <c r="B5" s="28">
        <v>2</v>
      </c>
      <c r="C5" s="28">
        <v>2</v>
      </c>
      <c r="D5" s="52">
        <v>1500400113</v>
      </c>
      <c r="E5" s="87" t="s">
        <v>77</v>
      </c>
      <c r="F5" s="73">
        <v>3177953.56</v>
      </c>
      <c r="G5" s="73">
        <v>2690888.96</v>
      </c>
      <c r="H5" s="73">
        <v>84.673640101902564</v>
      </c>
    </row>
    <row r="6" spans="1:8" ht="22.5">
      <c r="A6" s="27">
        <v>2568</v>
      </c>
      <c r="B6" s="28">
        <v>2</v>
      </c>
      <c r="C6" s="28">
        <v>2</v>
      </c>
      <c r="D6" s="52">
        <v>1500400118</v>
      </c>
      <c r="E6" s="87" t="s">
        <v>81</v>
      </c>
      <c r="F6" s="73">
        <v>6306753.54</v>
      </c>
      <c r="G6" s="73">
        <v>5329739.9800000004</v>
      </c>
      <c r="H6" s="73">
        <v>84.50845504262405</v>
      </c>
    </row>
    <row r="7" spans="1:8" ht="22.5">
      <c r="A7" s="27">
        <v>2568</v>
      </c>
      <c r="B7" s="28">
        <v>2</v>
      </c>
      <c r="C7" s="28">
        <v>2</v>
      </c>
      <c r="D7" s="52">
        <v>1500400121</v>
      </c>
      <c r="E7" s="87" t="s">
        <v>84</v>
      </c>
      <c r="F7" s="73">
        <v>3229665</v>
      </c>
      <c r="G7" s="73">
        <v>2698288.43</v>
      </c>
      <c r="H7" s="73">
        <v>83.547006578081621</v>
      </c>
    </row>
    <row r="8" spans="1:8" ht="22.5">
      <c r="A8" s="27">
        <v>2568</v>
      </c>
      <c r="B8" s="28">
        <v>2</v>
      </c>
      <c r="C8" s="28">
        <v>2</v>
      </c>
      <c r="D8" s="52">
        <v>1500400120</v>
      </c>
      <c r="E8" s="87" t="s">
        <v>175</v>
      </c>
      <c r="F8" s="73">
        <v>4441835.68</v>
      </c>
      <c r="G8" s="73">
        <v>3640433.36</v>
      </c>
      <c r="H8" s="73">
        <v>81.957857567572162</v>
      </c>
    </row>
    <row r="9" spans="1:8" ht="22.5">
      <c r="A9" s="27">
        <v>2568</v>
      </c>
      <c r="B9" s="28">
        <v>2</v>
      </c>
      <c r="C9" s="28">
        <v>2</v>
      </c>
      <c r="D9" s="52">
        <v>1500400122</v>
      </c>
      <c r="E9" s="87" t="s">
        <v>85</v>
      </c>
      <c r="F9" s="73">
        <v>4696157.29</v>
      </c>
      <c r="G9" s="73">
        <v>3839411.55</v>
      </c>
      <c r="H9" s="73">
        <v>81.756451347480308</v>
      </c>
    </row>
    <row r="10" spans="1:8" ht="22.5">
      <c r="A10" s="27">
        <v>2568</v>
      </c>
      <c r="B10" s="28">
        <v>2</v>
      </c>
      <c r="C10" s="28">
        <v>2</v>
      </c>
      <c r="D10" s="52">
        <v>1500400123</v>
      </c>
      <c r="E10" s="87" t="s">
        <v>86</v>
      </c>
      <c r="F10" s="73">
        <v>4375534.29</v>
      </c>
      <c r="G10" s="73">
        <v>3417591.99</v>
      </c>
      <c r="H10" s="73">
        <v>78.106849666580942</v>
      </c>
    </row>
    <row r="11" spans="1:8" ht="22.5">
      <c r="A11" s="27">
        <v>2568</v>
      </c>
      <c r="B11" s="28">
        <v>2</v>
      </c>
      <c r="C11" s="28">
        <v>2</v>
      </c>
      <c r="D11" s="52">
        <v>1500400117</v>
      </c>
      <c r="E11" s="88" t="s">
        <v>150</v>
      </c>
      <c r="F11" s="73">
        <v>4745034</v>
      </c>
      <c r="G11" s="73">
        <v>3662967.39</v>
      </c>
      <c r="H11" s="73">
        <v>77.195809134349716</v>
      </c>
    </row>
    <row r="12" spans="1:8" ht="22.5">
      <c r="A12" s="27">
        <v>2568</v>
      </c>
      <c r="B12" s="28">
        <v>2</v>
      </c>
      <c r="C12" s="28">
        <v>2</v>
      </c>
      <c r="D12" s="52">
        <v>1500400114</v>
      </c>
      <c r="E12" s="87" t="s">
        <v>78</v>
      </c>
      <c r="F12" s="73">
        <v>3455837.71</v>
      </c>
      <c r="G12" s="73">
        <v>2485331.9300000002</v>
      </c>
      <c r="H12" s="73">
        <v>71.916916781372819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H7" sqref="H7"/>
    </sheetView>
  </sheetViews>
  <sheetFormatPr defaultRowHeight="18"/>
  <cols>
    <col min="1" max="3" width="9.140625" style="35"/>
    <col min="4" max="4" width="29" style="35" customWidth="1"/>
    <col min="5" max="5" width="9.140625" style="35"/>
    <col min="6" max="6" width="16.42578125" style="23" bestFit="1" customWidth="1"/>
    <col min="7" max="7" width="17" style="23" customWidth="1"/>
    <col min="8" max="8" width="10" style="35" customWidth="1"/>
    <col min="9" max="9" width="9.140625" style="35"/>
    <col min="10" max="16384" width="9.140625" style="8"/>
  </cols>
  <sheetData>
    <row r="1" spans="1:9">
      <c r="A1" s="33" t="s">
        <v>136</v>
      </c>
      <c r="B1" s="33" t="s">
        <v>137</v>
      </c>
      <c r="C1" s="33" t="s">
        <v>138</v>
      </c>
      <c r="D1" s="33" t="s">
        <v>140</v>
      </c>
      <c r="E1" s="33" t="s">
        <v>152</v>
      </c>
      <c r="F1" s="34" t="s">
        <v>141</v>
      </c>
      <c r="G1" s="34" t="s">
        <v>142</v>
      </c>
      <c r="H1" s="33" t="s">
        <v>143</v>
      </c>
    </row>
    <row r="2" spans="1:9" ht="28.5">
      <c r="A2" s="40">
        <v>2568</v>
      </c>
      <c r="B2" s="28">
        <v>2</v>
      </c>
      <c r="C2" s="28">
        <v>2</v>
      </c>
      <c r="D2" s="40" t="s">
        <v>244</v>
      </c>
      <c r="E2" s="84">
        <v>13</v>
      </c>
      <c r="F2" s="41">
        <v>47696595</v>
      </c>
      <c r="G2" s="41">
        <v>8972900</v>
      </c>
      <c r="H2" s="42">
        <v>18.812454012702585</v>
      </c>
      <c r="I2" s="36"/>
    </row>
    <row r="3" spans="1:9" ht="28.5">
      <c r="A3" s="40">
        <v>2568</v>
      </c>
      <c r="B3" s="28">
        <v>2</v>
      </c>
      <c r="C3" s="28">
        <v>2</v>
      </c>
      <c r="D3" s="40" t="s">
        <v>118</v>
      </c>
      <c r="E3" s="84">
        <v>1</v>
      </c>
      <c r="F3" s="41">
        <v>5955000</v>
      </c>
      <c r="G3" s="41">
        <v>0</v>
      </c>
      <c r="H3" s="42">
        <v>0</v>
      </c>
      <c r="I3" s="36"/>
    </row>
    <row r="4" spans="1:9" ht="28.5">
      <c r="A4" s="40">
        <v>2568</v>
      </c>
      <c r="B4" s="28">
        <v>2</v>
      </c>
      <c r="C4" s="28">
        <v>2</v>
      </c>
      <c r="D4" s="40" t="s">
        <v>123</v>
      </c>
      <c r="E4" s="84">
        <v>7</v>
      </c>
      <c r="F4" s="41">
        <v>124591500</v>
      </c>
      <c r="G4" s="41">
        <v>0</v>
      </c>
      <c r="H4" s="42">
        <v>0</v>
      </c>
      <c r="I4" s="36"/>
    </row>
    <row r="5" spans="1:9" ht="28.5">
      <c r="A5" s="40"/>
      <c r="B5" s="40"/>
      <c r="C5" s="40"/>
      <c r="D5" s="40"/>
      <c r="E5" s="40"/>
      <c r="F5" s="41"/>
      <c r="G5" s="41"/>
      <c r="H5" s="42"/>
      <c r="I5" s="36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45"/>
  <sheetViews>
    <sheetView zoomScale="90" zoomScaleNormal="90" workbookViewId="0">
      <selection activeCell="I12" sqref="I12"/>
    </sheetView>
  </sheetViews>
  <sheetFormatPr defaultRowHeight="24"/>
  <cols>
    <col min="1" max="3" width="9.42578125" style="166" bestFit="1" customWidth="1"/>
    <col min="4" max="4" width="17.7109375" style="167" customWidth="1"/>
    <col min="5" max="5" width="11" style="166" customWidth="1"/>
    <col min="6" max="6" width="18.7109375" style="168" customWidth="1"/>
    <col min="7" max="7" width="16" style="168" customWidth="1"/>
    <col min="8" max="8" width="14.85546875" style="169" bestFit="1" customWidth="1"/>
    <col min="9" max="9" width="9.140625" style="56"/>
    <col min="10" max="255" width="9.140625" style="8"/>
    <col min="256" max="258" width="9.28515625" style="8" bestFit="1" customWidth="1"/>
    <col min="259" max="259" width="17.85546875" style="8" customWidth="1"/>
    <col min="260" max="260" width="9.28515625" style="8" bestFit="1" customWidth="1"/>
    <col min="261" max="261" width="16.140625" style="8" bestFit="1" customWidth="1"/>
    <col min="262" max="262" width="10.7109375" style="8" bestFit="1" customWidth="1"/>
    <col min="263" max="263" width="14.7109375" style="8" bestFit="1" customWidth="1"/>
    <col min="264" max="511" width="9.140625" style="8"/>
    <col min="512" max="514" width="9.28515625" style="8" bestFit="1" customWidth="1"/>
    <col min="515" max="515" width="17.85546875" style="8" customWidth="1"/>
    <col min="516" max="516" width="9.28515625" style="8" bestFit="1" customWidth="1"/>
    <col min="517" max="517" width="16.140625" style="8" bestFit="1" customWidth="1"/>
    <col min="518" max="518" width="10.7109375" style="8" bestFit="1" customWidth="1"/>
    <col min="519" max="519" width="14.7109375" style="8" bestFit="1" customWidth="1"/>
    <col min="520" max="767" width="9.140625" style="8"/>
    <col min="768" max="770" width="9.28515625" style="8" bestFit="1" customWidth="1"/>
    <col min="771" max="771" width="17.85546875" style="8" customWidth="1"/>
    <col min="772" max="772" width="9.28515625" style="8" bestFit="1" customWidth="1"/>
    <col min="773" max="773" width="16.140625" style="8" bestFit="1" customWidth="1"/>
    <col min="774" max="774" width="10.7109375" style="8" bestFit="1" customWidth="1"/>
    <col min="775" max="775" width="14.7109375" style="8" bestFit="1" customWidth="1"/>
    <col min="776" max="1023" width="9.140625" style="8"/>
    <col min="1024" max="1026" width="9.28515625" style="8" bestFit="1" customWidth="1"/>
    <col min="1027" max="1027" width="17.85546875" style="8" customWidth="1"/>
    <col min="1028" max="1028" width="9.28515625" style="8" bestFit="1" customWidth="1"/>
    <col min="1029" max="1029" width="16.140625" style="8" bestFit="1" customWidth="1"/>
    <col min="1030" max="1030" width="10.7109375" style="8" bestFit="1" customWidth="1"/>
    <col min="1031" max="1031" width="14.7109375" style="8" bestFit="1" customWidth="1"/>
    <col min="1032" max="1279" width="9.140625" style="8"/>
    <col min="1280" max="1282" width="9.28515625" style="8" bestFit="1" customWidth="1"/>
    <col min="1283" max="1283" width="17.85546875" style="8" customWidth="1"/>
    <col min="1284" max="1284" width="9.28515625" style="8" bestFit="1" customWidth="1"/>
    <col min="1285" max="1285" width="16.140625" style="8" bestFit="1" customWidth="1"/>
    <col min="1286" max="1286" width="10.7109375" style="8" bestFit="1" customWidth="1"/>
    <col min="1287" max="1287" width="14.7109375" style="8" bestFit="1" customWidth="1"/>
    <col min="1288" max="1535" width="9.140625" style="8"/>
    <col min="1536" max="1538" width="9.28515625" style="8" bestFit="1" customWidth="1"/>
    <col min="1539" max="1539" width="17.85546875" style="8" customWidth="1"/>
    <col min="1540" max="1540" width="9.28515625" style="8" bestFit="1" customWidth="1"/>
    <col min="1541" max="1541" width="16.140625" style="8" bestFit="1" customWidth="1"/>
    <col min="1542" max="1542" width="10.7109375" style="8" bestFit="1" customWidth="1"/>
    <col min="1543" max="1543" width="14.7109375" style="8" bestFit="1" customWidth="1"/>
    <col min="1544" max="1791" width="9.140625" style="8"/>
    <col min="1792" max="1794" width="9.28515625" style="8" bestFit="1" customWidth="1"/>
    <col min="1795" max="1795" width="17.85546875" style="8" customWidth="1"/>
    <col min="1796" max="1796" width="9.28515625" style="8" bestFit="1" customWidth="1"/>
    <col min="1797" max="1797" width="16.140625" style="8" bestFit="1" customWidth="1"/>
    <col min="1798" max="1798" width="10.7109375" style="8" bestFit="1" customWidth="1"/>
    <col min="1799" max="1799" width="14.7109375" style="8" bestFit="1" customWidth="1"/>
    <col min="1800" max="2047" width="9.140625" style="8"/>
    <col min="2048" max="2050" width="9.28515625" style="8" bestFit="1" customWidth="1"/>
    <col min="2051" max="2051" width="17.85546875" style="8" customWidth="1"/>
    <col min="2052" max="2052" width="9.28515625" style="8" bestFit="1" customWidth="1"/>
    <col min="2053" max="2053" width="16.140625" style="8" bestFit="1" customWidth="1"/>
    <col min="2054" max="2054" width="10.7109375" style="8" bestFit="1" customWidth="1"/>
    <col min="2055" max="2055" width="14.7109375" style="8" bestFit="1" customWidth="1"/>
    <col min="2056" max="2303" width="9.140625" style="8"/>
    <col min="2304" max="2306" width="9.28515625" style="8" bestFit="1" customWidth="1"/>
    <col min="2307" max="2307" width="17.85546875" style="8" customWidth="1"/>
    <col min="2308" max="2308" width="9.28515625" style="8" bestFit="1" customWidth="1"/>
    <col min="2309" max="2309" width="16.140625" style="8" bestFit="1" customWidth="1"/>
    <col min="2310" max="2310" width="10.7109375" style="8" bestFit="1" customWidth="1"/>
    <col min="2311" max="2311" width="14.7109375" style="8" bestFit="1" customWidth="1"/>
    <col min="2312" max="2559" width="9.140625" style="8"/>
    <col min="2560" max="2562" width="9.28515625" style="8" bestFit="1" customWidth="1"/>
    <col min="2563" max="2563" width="17.85546875" style="8" customWidth="1"/>
    <col min="2564" max="2564" width="9.28515625" style="8" bestFit="1" customWidth="1"/>
    <col min="2565" max="2565" width="16.140625" style="8" bestFit="1" customWidth="1"/>
    <col min="2566" max="2566" width="10.7109375" style="8" bestFit="1" customWidth="1"/>
    <col min="2567" max="2567" width="14.7109375" style="8" bestFit="1" customWidth="1"/>
    <col min="2568" max="2815" width="9.140625" style="8"/>
    <col min="2816" max="2818" width="9.28515625" style="8" bestFit="1" customWidth="1"/>
    <col min="2819" max="2819" width="17.85546875" style="8" customWidth="1"/>
    <col min="2820" max="2820" width="9.28515625" style="8" bestFit="1" customWidth="1"/>
    <col min="2821" max="2821" width="16.140625" style="8" bestFit="1" customWidth="1"/>
    <col min="2822" max="2822" width="10.7109375" style="8" bestFit="1" customWidth="1"/>
    <col min="2823" max="2823" width="14.7109375" style="8" bestFit="1" customWidth="1"/>
    <col min="2824" max="3071" width="9.140625" style="8"/>
    <col min="3072" max="3074" width="9.28515625" style="8" bestFit="1" customWidth="1"/>
    <col min="3075" max="3075" width="17.85546875" style="8" customWidth="1"/>
    <col min="3076" max="3076" width="9.28515625" style="8" bestFit="1" customWidth="1"/>
    <col min="3077" max="3077" width="16.140625" style="8" bestFit="1" customWidth="1"/>
    <col min="3078" max="3078" width="10.7109375" style="8" bestFit="1" customWidth="1"/>
    <col min="3079" max="3079" width="14.7109375" style="8" bestFit="1" customWidth="1"/>
    <col min="3080" max="3327" width="9.140625" style="8"/>
    <col min="3328" max="3330" width="9.28515625" style="8" bestFit="1" customWidth="1"/>
    <col min="3331" max="3331" width="17.85546875" style="8" customWidth="1"/>
    <col min="3332" max="3332" width="9.28515625" style="8" bestFit="1" customWidth="1"/>
    <col min="3333" max="3333" width="16.140625" style="8" bestFit="1" customWidth="1"/>
    <col min="3334" max="3334" width="10.7109375" style="8" bestFit="1" customWidth="1"/>
    <col min="3335" max="3335" width="14.7109375" style="8" bestFit="1" customWidth="1"/>
    <col min="3336" max="3583" width="9.140625" style="8"/>
    <col min="3584" max="3586" width="9.28515625" style="8" bestFit="1" customWidth="1"/>
    <col min="3587" max="3587" width="17.85546875" style="8" customWidth="1"/>
    <col min="3588" max="3588" width="9.28515625" style="8" bestFit="1" customWidth="1"/>
    <col min="3589" max="3589" width="16.140625" style="8" bestFit="1" customWidth="1"/>
    <col min="3590" max="3590" width="10.7109375" style="8" bestFit="1" customWidth="1"/>
    <col min="3591" max="3591" width="14.7109375" style="8" bestFit="1" customWidth="1"/>
    <col min="3592" max="3839" width="9.140625" style="8"/>
    <col min="3840" max="3842" width="9.28515625" style="8" bestFit="1" customWidth="1"/>
    <col min="3843" max="3843" width="17.85546875" style="8" customWidth="1"/>
    <col min="3844" max="3844" width="9.28515625" style="8" bestFit="1" customWidth="1"/>
    <col min="3845" max="3845" width="16.140625" style="8" bestFit="1" customWidth="1"/>
    <col min="3846" max="3846" width="10.7109375" style="8" bestFit="1" customWidth="1"/>
    <col min="3847" max="3847" width="14.7109375" style="8" bestFit="1" customWidth="1"/>
    <col min="3848" max="4095" width="9.140625" style="8"/>
    <col min="4096" max="4098" width="9.28515625" style="8" bestFit="1" customWidth="1"/>
    <col min="4099" max="4099" width="17.85546875" style="8" customWidth="1"/>
    <col min="4100" max="4100" width="9.28515625" style="8" bestFit="1" customWidth="1"/>
    <col min="4101" max="4101" width="16.140625" style="8" bestFit="1" customWidth="1"/>
    <col min="4102" max="4102" width="10.7109375" style="8" bestFit="1" customWidth="1"/>
    <col min="4103" max="4103" width="14.7109375" style="8" bestFit="1" customWidth="1"/>
    <col min="4104" max="4351" width="9.140625" style="8"/>
    <col min="4352" max="4354" width="9.28515625" style="8" bestFit="1" customWidth="1"/>
    <col min="4355" max="4355" width="17.85546875" style="8" customWidth="1"/>
    <col min="4356" max="4356" width="9.28515625" style="8" bestFit="1" customWidth="1"/>
    <col min="4357" max="4357" width="16.140625" style="8" bestFit="1" customWidth="1"/>
    <col min="4358" max="4358" width="10.7109375" style="8" bestFit="1" customWidth="1"/>
    <col min="4359" max="4359" width="14.7109375" style="8" bestFit="1" customWidth="1"/>
    <col min="4360" max="4607" width="9.140625" style="8"/>
    <col min="4608" max="4610" width="9.28515625" style="8" bestFit="1" customWidth="1"/>
    <col min="4611" max="4611" width="17.85546875" style="8" customWidth="1"/>
    <col min="4612" max="4612" width="9.28515625" style="8" bestFit="1" customWidth="1"/>
    <col min="4613" max="4613" width="16.140625" style="8" bestFit="1" customWidth="1"/>
    <col min="4614" max="4614" width="10.7109375" style="8" bestFit="1" customWidth="1"/>
    <col min="4615" max="4615" width="14.7109375" style="8" bestFit="1" customWidth="1"/>
    <col min="4616" max="4863" width="9.140625" style="8"/>
    <col min="4864" max="4866" width="9.28515625" style="8" bestFit="1" customWidth="1"/>
    <col min="4867" max="4867" width="17.85546875" style="8" customWidth="1"/>
    <col min="4868" max="4868" width="9.28515625" style="8" bestFit="1" customWidth="1"/>
    <col min="4869" max="4869" width="16.140625" style="8" bestFit="1" customWidth="1"/>
    <col min="4870" max="4870" width="10.7109375" style="8" bestFit="1" customWidth="1"/>
    <col min="4871" max="4871" width="14.7109375" style="8" bestFit="1" customWidth="1"/>
    <col min="4872" max="5119" width="9.140625" style="8"/>
    <col min="5120" max="5122" width="9.28515625" style="8" bestFit="1" customWidth="1"/>
    <col min="5123" max="5123" width="17.85546875" style="8" customWidth="1"/>
    <col min="5124" max="5124" width="9.28515625" style="8" bestFit="1" customWidth="1"/>
    <col min="5125" max="5125" width="16.140625" style="8" bestFit="1" customWidth="1"/>
    <col min="5126" max="5126" width="10.7109375" style="8" bestFit="1" customWidth="1"/>
    <col min="5127" max="5127" width="14.7109375" style="8" bestFit="1" customWidth="1"/>
    <col min="5128" max="5375" width="9.140625" style="8"/>
    <col min="5376" max="5378" width="9.28515625" style="8" bestFit="1" customWidth="1"/>
    <col min="5379" max="5379" width="17.85546875" style="8" customWidth="1"/>
    <col min="5380" max="5380" width="9.28515625" style="8" bestFit="1" customWidth="1"/>
    <col min="5381" max="5381" width="16.140625" style="8" bestFit="1" customWidth="1"/>
    <col min="5382" max="5382" width="10.7109375" style="8" bestFit="1" customWidth="1"/>
    <col min="5383" max="5383" width="14.7109375" style="8" bestFit="1" customWidth="1"/>
    <col min="5384" max="5631" width="9.140625" style="8"/>
    <col min="5632" max="5634" width="9.28515625" style="8" bestFit="1" customWidth="1"/>
    <col min="5635" max="5635" width="17.85546875" style="8" customWidth="1"/>
    <col min="5636" max="5636" width="9.28515625" style="8" bestFit="1" customWidth="1"/>
    <col min="5637" max="5637" width="16.140625" style="8" bestFit="1" customWidth="1"/>
    <col min="5638" max="5638" width="10.7109375" style="8" bestFit="1" customWidth="1"/>
    <col min="5639" max="5639" width="14.7109375" style="8" bestFit="1" customWidth="1"/>
    <col min="5640" max="5887" width="9.140625" style="8"/>
    <col min="5888" max="5890" width="9.28515625" style="8" bestFit="1" customWidth="1"/>
    <col min="5891" max="5891" width="17.85546875" style="8" customWidth="1"/>
    <col min="5892" max="5892" width="9.28515625" style="8" bestFit="1" customWidth="1"/>
    <col min="5893" max="5893" width="16.140625" style="8" bestFit="1" customWidth="1"/>
    <col min="5894" max="5894" width="10.7109375" style="8" bestFit="1" customWidth="1"/>
    <col min="5895" max="5895" width="14.7109375" style="8" bestFit="1" customWidth="1"/>
    <col min="5896" max="6143" width="9.140625" style="8"/>
    <col min="6144" max="6146" width="9.28515625" style="8" bestFit="1" customWidth="1"/>
    <col min="6147" max="6147" width="17.85546875" style="8" customWidth="1"/>
    <col min="6148" max="6148" width="9.28515625" style="8" bestFit="1" customWidth="1"/>
    <col min="6149" max="6149" width="16.140625" style="8" bestFit="1" customWidth="1"/>
    <col min="6150" max="6150" width="10.7109375" style="8" bestFit="1" customWidth="1"/>
    <col min="6151" max="6151" width="14.7109375" style="8" bestFit="1" customWidth="1"/>
    <col min="6152" max="6399" width="9.140625" style="8"/>
    <col min="6400" max="6402" width="9.28515625" style="8" bestFit="1" customWidth="1"/>
    <col min="6403" max="6403" width="17.85546875" style="8" customWidth="1"/>
    <col min="6404" max="6404" width="9.28515625" style="8" bestFit="1" customWidth="1"/>
    <col min="6405" max="6405" width="16.140625" style="8" bestFit="1" customWidth="1"/>
    <col min="6406" max="6406" width="10.7109375" style="8" bestFit="1" customWidth="1"/>
    <col min="6407" max="6407" width="14.7109375" style="8" bestFit="1" customWidth="1"/>
    <col min="6408" max="6655" width="9.140625" style="8"/>
    <col min="6656" max="6658" width="9.28515625" style="8" bestFit="1" customWidth="1"/>
    <col min="6659" max="6659" width="17.85546875" style="8" customWidth="1"/>
    <col min="6660" max="6660" width="9.28515625" style="8" bestFit="1" customWidth="1"/>
    <col min="6661" max="6661" width="16.140625" style="8" bestFit="1" customWidth="1"/>
    <col min="6662" max="6662" width="10.7109375" style="8" bestFit="1" customWidth="1"/>
    <col min="6663" max="6663" width="14.7109375" style="8" bestFit="1" customWidth="1"/>
    <col min="6664" max="6911" width="9.140625" style="8"/>
    <col min="6912" max="6914" width="9.28515625" style="8" bestFit="1" customWidth="1"/>
    <col min="6915" max="6915" width="17.85546875" style="8" customWidth="1"/>
    <col min="6916" max="6916" width="9.28515625" style="8" bestFit="1" customWidth="1"/>
    <col min="6917" max="6917" width="16.140625" style="8" bestFit="1" customWidth="1"/>
    <col min="6918" max="6918" width="10.7109375" style="8" bestFit="1" customWidth="1"/>
    <col min="6919" max="6919" width="14.7109375" style="8" bestFit="1" customWidth="1"/>
    <col min="6920" max="7167" width="9.140625" style="8"/>
    <col min="7168" max="7170" width="9.28515625" style="8" bestFit="1" customWidth="1"/>
    <col min="7171" max="7171" width="17.85546875" style="8" customWidth="1"/>
    <col min="7172" max="7172" width="9.28515625" style="8" bestFit="1" customWidth="1"/>
    <col min="7173" max="7173" width="16.140625" style="8" bestFit="1" customWidth="1"/>
    <col min="7174" max="7174" width="10.7109375" style="8" bestFit="1" customWidth="1"/>
    <col min="7175" max="7175" width="14.7109375" style="8" bestFit="1" customWidth="1"/>
    <col min="7176" max="7423" width="9.140625" style="8"/>
    <col min="7424" max="7426" width="9.28515625" style="8" bestFit="1" customWidth="1"/>
    <col min="7427" max="7427" width="17.85546875" style="8" customWidth="1"/>
    <col min="7428" max="7428" width="9.28515625" style="8" bestFit="1" customWidth="1"/>
    <col min="7429" max="7429" width="16.140625" style="8" bestFit="1" customWidth="1"/>
    <col min="7430" max="7430" width="10.7109375" style="8" bestFit="1" customWidth="1"/>
    <col min="7431" max="7431" width="14.7109375" style="8" bestFit="1" customWidth="1"/>
    <col min="7432" max="7679" width="9.140625" style="8"/>
    <col min="7680" max="7682" width="9.28515625" style="8" bestFit="1" customWidth="1"/>
    <col min="7683" max="7683" width="17.85546875" style="8" customWidth="1"/>
    <col min="7684" max="7684" width="9.28515625" style="8" bestFit="1" customWidth="1"/>
    <col min="7685" max="7685" width="16.140625" style="8" bestFit="1" customWidth="1"/>
    <col min="7686" max="7686" width="10.7109375" style="8" bestFit="1" customWidth="1"/>
    <col min="7687" max="7687" width="14.7109375" style="8" bestFit="1" customWidth="1"/>
    <col min="7688" max="7935" width="9.140625" style="8"/>
    <col min="7936" max="7938" width="9.28515625" style="8" bestFit="1" customWidth="1"/>
    <col min="7939" max="7939" width="17.85546875" style="8" customWidth="1"/>
    <col min="7940" max="7940" width="9.28515625" style="8" bestFit="1" customWidth="1"/>
    <col min="7941" max="7941" width="16.140625" style="8" bestFit="1" customWidth="1"/>
    <col min="7942" max="7942" width="10.7109375" style="8" bestFit="1" customWidth="1"/>
    <col min="7943" max="7943" width="14.7109375" style="8" bestFit="1" customWidth="1"/>
    <col min="7944" max="8191" width="9.140625" style="8"/>
    <col min="8192" max="8194" width="9.28515625" style="8" bestFit="1" customWidth="1"/>
    <col min="8195" max="8195" width="17.85546875" style="8" customWidth="1"/>
    <col min="8196" max="8196" width="9.28515625" style="8" bestFit="1" customWidth="1"/>
    <col min="8197" max="8197" width="16.140625" style="8" bestFit="1" customWidth="1"/>
    <col min="8198" max="8198" width="10.7109375" style="8" bestFit="1" customWidth="1"/>
    <col min="8199" max="8199" width="14.7109375" style="8" bestFit="1" customWidth="1"/>
    <col min="8200" max="8447" width="9.140625" style="8"/>
    <col min="8448" max="8450" width="9.28515625" style="8" bestFit="1" customWidth="1"/>
    <col min="8451" max="8451" width="17.85546875" style="8" customWidth="1"/>
    <col min="8452" max="8452" width="9.28515625" style="8" bestFit="1" customWidth="1"/>
    <col min="8453" max="8453" width="16.140625" style="8" bestFit="1" customWidth="1"/>
    <col min="8454" max="8454" width="10.7109375" style="8" bestFit="1" customWidth="1"/>
    <col min="8455" max="8455" width="14.7109375" style="8" bestFit="1" customWidth="1"/>
    <col min="8456" max="8703" width="9.140625" style="8"/>
    <col min="8704" max="8706" width="9.28515625" style="8" bestFit="1" customWidth="1"/>
    <col min="8707" max="8707" width="17.85546875" style="8" customWidth="1"/>
    <col min="8708" max="8708" width="9.28515625" style="8" bestFit="1" customWidth="1"/>
    <col min="8709" max="8709" width="16.140625" style="8" bestFit="1" customWidth="1"/>
    <col min="8710" max="8710" width="10.7109375" style="8" bestFit="1" customWidth="1"/>
    <col min="8711" max="8711" width="14.7109375" style="8" bestFit="1" customWidth="1"/>
    <col min="8712" max="8959" width="9.140625" style="8"/>
    <col min="8960" max="8962" width="9.28515625" style="8" bestFit="1" customWidth="1"/>
    <col min="8963" max="8963" width="17.85546875" style="8" customWidth="1"/>
    <col min="8964" max="8964" width="9.28515625" style="8" bestFit="1" customWidth="1"/>
    <col min="8965" max="8965" width="16.140625" style="8" bestFit="1" customWidth="1"/>
    <col min="8966" max="8966" width="10.7109375" style="8" bestFit="1" customWidth="1"/>
    <col min="8967" max="8967" width="14.7109375" style="8" bestFit="1" customWidth="1"/>
    <col min="8968" max="9215" width="9.140625" style="8"/>
    <col min="9216" max="9218" width="9.28515625" style="8" bestFit="1" customWidth="1"/>
    <col min="9219" max="9219" width="17.85546875" style="8" customWidth="1"/>
    <col min="9220" max="9220" width="9.28515625" style="8" bestFit="1" customWidth="1"/>
    <col min="9221" max="9221" width="16.140625" style="8" bestFit="1" customWidth="1"/>
    <col min="9222" max="9222" width="10.7109375" style="8" bestFit="1" customWidth="1"/>
    <col min="9223" max="9223" width="14.7109375" style="8" bestFit="1" customWidth="1"/>
    <col min="9224" max="9471" width="9.140625" style="8"/>
    <col min="9472" max="9474" width="9.28515625" style="8" bestFit="1" customWidth="1"/>
    <col min="9475" max="9475" width="17.85546875" style="8" customWidth="1"/>
    <col min="9476" max="9476" width="9.28515625" style="8" bestFit="1" customWidth="1"/>
    <col min="9477" max="9477" width="16.140625" style="8" bestFit="1" customWidth="1"/>
    <col min="9478" max="9478" width="10.7109375" style="8" bestFit="1" customWidth="1"/>
    <col min="9479" max="9479" width="14.7109375" style="8" bestFit="1" customWidth="1"/>
    <col min="9480" max="9727" width="9.140625" style="8"/>
    <col min="9728" max="9730" width="9.28515625" style="8" bestFit="1" customWidth="1"/>
    <col min="9731" max="9731" width="17.85546875" style="8" customWidth="1"/>
    <col min="9732" max="9732" width="9.28515625" style="8" bestFit="1" customWidth="1"/>
    <col min="9733" max="9733" width="16.140625" style="8" bestFit="1" customWidth="1"/>
    <col min="9734" max="9734" width="10.7109375" style="8" bestFit="1" customWidth="1"/>
    <col min="9735" max="9735" width="14.7109375" style="8" bestFit="1" customWidth="1"/>
    <col min="9736" max="9983" width="9.140625" style="8"/>
    <col min="9984" max="9986" width="9.28515625" style="8" bestFit="1" customWidth="1"/>
    <col min="9987" max="9987" width="17.85546875" style="8" customWidth="1"/>
    <col min="9988" max="9988" width="9.28515625" style="8" bestFit="1" customWidth="1"/>
    <col min="9989" max="9989" width="16.140625" style="8" bestFit="1" customWidth="1"/>
    <col min="9990" max="9990" width="10.7109375" style="8" bestFit="1" customWidth="1"/>
    <col min="9991" max="9991" width="14.7109375" style="8" bestFit="1" customWidth="1"/>
    <col min="9992" max="10239" width="9.140625" style="8"/>
    <col min="10240" max="10242" width="9.28515625" style="8" bestFit="1" customWidth="1"/>
    <col min="10243" max="10243" width="17.85546875" style="8" customWidth="1"/>
    <col min="10244" max="10244" width="9.28515625" style="8" bestFit="1" customWidth="1"/>
    <col min="10245" max="10245" width="16.140625" style="8" bestFit="1" customWidth="1"/>
    <col min="10246" max="10246" width="10.7109375" style="8" bestFit="1" customWidth="1"/>
    <col min="10247" max="10247" width="14.7109375" style="8" bestFit="1" customWidth="1"/>
    <col min="10248" max="10495" width="9.140625" style="8"/>
    <col min="10496" max="10498" width="9.28515625" style="8" bestFit="1" customWidth="1"/>
    <col min="10499" max="10499" width="17.85546875" style="8" customWidth="1"/>
    <col min="10500" max="10500" width="9.28515625" style="8" bestFit="1" customWidth="1"/>
    <col min="10501" max="10501" width="16.140625" style="8" bestFit="1" customWidth="1"/>
    <col min="10502" max="10502" width="10.7109375" style="8" bestFit="1" customWidth="1"/>
    <col min="10503" max="10503" width="14.7109375" style="8" bestFit="1" customWidth="1"/>
    <col min="10504" max="10751" width="9.140625" style="8"/>
    <col min="10752" max="10754" width="9.28515625" style="8" bestFit="1" customWidth="1"/>
    <col min="10755" max="10755" width="17.85546875" style="8" customWidth="1"/>
    <col min="10756" max="10756" width="9.28515625" style="8" bestFit="1" customWidth="1"/>
    <col min="10757" max="10757" width="16.140625" style="8" bestFit="1" customWidth="1"/>
    <col min="10758" max="10758" width="10.7109375" style="8" bestFit="1" customWidth="1"/>
    <col min="10759" max="10759" width="14.7109375" style="8" bestFit="1" customWidth="1"/>
    <col min="10760" max="11007" width="9.140625" style="8"/>
    <col min="11008" max="11010" width="9.28515625" style="8" bestFit="1" customWidth="1"/>
    <col min="11011" max="11011" width="17.85546875" style="8" customWidth="1"/>
    <col min="11012" max="11012" width="9.28515625" style="8" bestFit="1" customWidth="1"/>
    <col min="11013" max="11013" width="16.140625" style="8" bestFit="1" customWidth="1"/>
    <col min="11014" max="11014" width="10.7109375" style="8" bestFit="1" customWidth="1"/>
    <col min="11015" max="11015" width="14.7109375" style="8" bestFit="1" customWidth="1"/>
    <col min="11016" max="11263" width="9.140625" style="8"/>
    <col min="11264" max="11266" width="9.28515625" style="8" bestFit="1" customWidth="1"/>
    <col min="11267" max="11267" width="17.85546875" style="8" customWidth="1"/>
    <col min="11268" max="11268" width="9.28515625" style="8" bestFit="1" customWidth="1"/>
    <col min="11269" max="11269" width="16.140625" style="8" bestFit="1" customWidth="1"/>
    <col min="11270" max="11270" width="10.7109375" style="8" bestFit="1" customWidth="1"/>
    <col min="11271" max="11271" width="14.7109375" style="8" bestFit="1" customWidth="1"/>
    <col min="11272" max="11519" width="9.140625" style="8"/>
    <col min="11520" max="11522" width="9.28515625" style="8" bestFit="1" customWidth="1"/>
    <col min="11523" max="11523" width="17.85546875" style="8" customWidth="1"/>
    <col min="11524" max="11524" width="9.28515625" style="8" bestFit="1" customWidth="1"/>
    <col min="11525" max="11525" width="16.140625" style="8" bestFit="1" customWidth="1"/>
    <col min="11526" max="11526" width="10.7109375" style="8" bestFit="1" customWidth="1"/>
    <col min="11527" max="11527" width="14.7109375" style="8" bestFit="1" customWidth="1"/>
    <col min="11528" max="11775" width="9.140625" style="8"/>
    <col min="11776" max="11778" width="9.28515625" style="8" bestFit="1" customWidth="1"/>
    <col min="11779" max="11779" width="17.85546875" style="8" customWidth="1"/>
    <col min="11780" max="11780" width="9.28515625" style="8" bestFit="1" customWidth="1"/>
    <col min="11781" max="11781" width="16.140625" style="8" bestFit="1" customWidth="1"/>
    <col min="11782" max="11782" width="10.7109375" style="8" bestFit="1" customWidth="1"/>
    <col min="11783" max="11783" width="14.7109375" style="8" bestFit="1" customWidth="1"/>
    <col min="11784" max="12031" width="9.140625" style="8"/>
    <col min="12032" max="12034" width="9.28515625" style="8" bestFit="1" customWidth="1"/>
    <col min="12035" max="12035" width="17.85546875" style="8" customWidth="1"/>
    <col min="12036" max="12036" width="9.28515625" style="8" bestFit="1" customWidth="1"/>
    <col min="12037" max="12037" width="16.140625" style="8" bestFit="1" customWidth="1"/>
    <col min="12038" max="12038" width="10.7109375" style="8" bestFit="1" customWidth="1"/>
    <col min="12039" max="12039" width="14.7109375" style="8" bestFit="1" customWidth="1"/>
    <col min="12040" max="12287" width="9.140625" style="8"/>
    <col min="12288" max="12290" width="9.28515625" style="8" bestFit="1" customWidth="1"/>
    <col min="12291" max="12291" width="17.85546875" style="8" customWidth="1"/>
    <col min="12292" max="12292" width="9.28515625" style="8" bestFit="1" customWidth="1"/>
    <col min="12293" max="12293" width="16.140625" style="8" bestFit="1" customWidth="1"/>
    <col min="12294" max="12294" width="10.7109375" style="8" bestFit="1" customWidth="1"/>
    <col min="12295" max="12295" width="14.7109375" style="8" bestFit="1" customWidth="1"/>
    <col min="12296" max="12543" width="9.140625" style="8"/>
    <col min="12544" max="12546" width="9.28515625" style="8" bestFit="1" customWidth="1"/>
    <col min="12547" max="12547" width="17.85546875" style="8" customWidth="1"/>
    <col min="12548" max="12548" width="9.28515625" style="8" bestFit="1" customWidth="1"/>
    <col min="12549" max="12549" width="16.140625" style="8" bestFit="1" customWidth="1"/>
    <col min="12550" max="12550" width="10.7109375" style="8" bestFit="1" customWidth="1"/>
    <col min="12551" max="12551" width="14.7109375" style="8" bestFit="1" customWidth="1"/>
    <col min="12552" max="12799" width="9.140625" style="8"/>
    <col min="12800" max="12802" width="9.28515625" style="8" bestFit="1" customWidth="1"/>
    <col min="12803" max="12803" width="17.85546875" style="8" customWidth="1"/>
    <col min="12804" max="12804" width="9.28515625" style="8" bestFit="1" customWidth="1"/>
    <col min="12805" max="12805" width="16.140625" style="8" bestFit="1" customWidth="1"/>
    <col min="12806" max="12806" width="10.7109375" style="8" bestFit="1" customWidth="1"/>
    <col min="12807" max="12807" width="14.7109375" style="8" bestFit="1" customWidth="1"/>
    <col min="12808" max="13055" width="9.140625" style="8"/>
    <col min="13056" max="13058" width="9.28515625" style="8" bestFit="1" customWidth="1"/>
    <col min="13059" max="13059" width="17.85546875" style="8" customWidth="1"/>
    <col min="13060" max="13060" width="9.28515625" style="8" bestFit="1" customWidth="1"/>
    <col min="13061" max="13061" width="16.140625" style="8" bestFit="1" customWidth="1"/>
    <col min="13062" max="13062" width="10.7109375" style="8" bestFit="1" customWidth="1"/>
    <col min="13063" max="13063" width="14.7109375" style="8" bestFit="1" customWidth="1"/>
    <col min="13064" max="13311" width="9.140625" style="8"/>
    <col min="13312" max="13314" width="9.28515625" style="8" bestFit="1" customWidth="1"/>
    <col min="13315" max="13315" width="17.85546875" style="8" customWidth="1"/>
    <col min="13316" max="13316" width="9.28515625" style="8" bestFit="1" customWidth="1"/>
    <col min="13317" max="13317" width="16.140625" style="8" bestFit="1" customWidth="1"/>
    <col min="13318" max="13318" width="10.7109375" style="8" bestFit="1" customWidth="1"/>
    <col min="13319" max="13319" width="14.7109375" style="8" bestFit="1" customWidth="1"/>
    <col min="13320" max="13567" width="9.140625" style="8"/>
    <col min="13568" max="13570" width="9.28515625" style="8" bestFit="1" customWidth="1"/>
    <col min="13571" max="13571" width="17.85546875" style="8" customWidth="1"/>
    <col min="13572" max="13572" width="9.28515625" style="8" bestFit="1" customWidth="1"/>
    <col min="13573" max="13573" width="16.140625" style="8" bestFit="1" customWidth="1"/>
    <col min="13574" max="13574" width="10.7109375" style="8" bestFit="1" customWidth="1"/>
    <col min="13575" max="13575" width="14.7109375" style="8" bestFit="1" customWidth="1"/>
    <col min="13576" max="13823" width="9.140625" style="8"/>
    <col min="13824" max="13826" width="9.28515625" style="8" bestFit="1" customWidth="1"/>
    <col min="13827" max="13827" width="17.85546875" style="8" customWidth="1"/>
    <col min="13828" max="13828" width="9.28515625" style="8" bestFit="1" customWidth="1"/>
    <col min="13829" max="13829" width="16.140625" style="8" bestFit="1" customWidth="1"/>
    <col min="13830" max="13830" width="10.7109375" style="8" bestFit="1" customWidth="1"/>
    <col min="13831" max="13831" width="14.7109375" style="8" bestFit="1" customWidth="1"/>
    <col min="13832" max="14079" width="9.140625" style="8"/>
    <col min="14080" max="14082" width="9.28515625" style="8" bestFit="1" customWidth="1"/>
    <col min="14083" max="14083" width="17.85546875" style="8" customWidth="1"/>
    <col min="14084" max="14084" width="9.28515625" style="8" bestFit="1" customWidth="1"/>
    <col min="14085" max="14085" width="16.140625" style="8" bestFit="1" customWidth="1"/>
    <col min="14086" max="14086" width="10.7109375" style="8" bestFit="1" customWidth="1"/>
    <col min="14087" max="14087" width="14.7109375" style="8" bestFit="1" customWidth="1"/>
    <col min="14088" max="14335" width="9.140625" style="8"/>
    <col min="14336" max="14338" width="9.28515625" style="8" bestFit="1" customWidth="1"/>
    <col min="14339" max="14339" width="17.85546875" style="8" customWidth="1"/>
    <col min="14340" max="14340" width="9.28515625" style="8" bestFit="1" customWidth="1"/>
    <col min="14341" max="14341" width="16.140625" style="8" bestFit="1" customWidth="1"/>
    <col min="14342" max="14342" width="10.7109375" style="8" bestFit="1" customWidth="1"/>
    <col min="14343" max="14343" width="14.7109375" style="8" bestFit="1" customWidth="1"/>
    <col min="14344" max="14591" width="9.140625" style="8"/>
    <col min="14592" max="14594" width="9.28515625" style="8" bestFit="1" customWidth="1"/>
    <col min="14595" max="14595" width="17.85546875" style="8" customWidth="1"/>
    <col min="14596" max="14596" width="9.28515625" style="8" bestFit="1" customWidth="1"/>
    <col min="14597" max="14597" width="16.140625" style="8" bestFit="1" customWidth="1"/>
    <col min="14598" max="14598" width="10.7109375" style="8" bestFit="1" customWidth="1"/>
    <col min="14599" max="14599" width="14.7109375" style="8" bestFit="1" customWidth="1"/>
    <col min="14600" max="14847" width="9.140625" style="8"/>
    <col min="14848" max="14850" width="9.28515625" style="8" bestFit="1" customWidth="1"/>
    <col min="14851" max="14851" width="17.85546875" style="8" customWidth="1"/>
    <col min="14852" max="14852" width="9.28515625" style="8" bestFit="1" customWidth="1"/>
    <col min="14853" max="14853" width="16.140625" style="8" bestFit="1" customWidth="1"/>
    <col min="14854" max="14854" width="10.7109375" style="8" bestFit="1" customWidth="1"/>
    <col min="14855" max="14855" width="14.7109375" style="8" bestFit="1" customWidth="1"/>
    <col min="14856" max="15103" width="9.140625" style="8"/>
    <col min="15104" max="15106" width="9.28515625" style="8" bestFit="1" customWidth="1"/>
    <col min="15107" max="15107" width="17.85546875" style="8" customWidth="1"/>
    <col min="15108" max="15108" width="9.28515625" style="8" bestFit="1" customWidth="1"/>
    <col min="15109" max="15109" width="16.140625" style="8" bestFit="1" customWidth="1"/>
    <col min="15110" max="15110" width="10.7109375" style="8" bestFit="1" customWidth="1"/>
    <col min="15111" max="15111" width="14.7109375" style="8" bestFit="1" customWidth="1"/>
    <col min="15112" max="15359" width="9.140625" style="8"/>
    <col min="15360" max="15362" width="9.28515625" style="8" bestFit="1" customWidth="1"/>
    <col min="15363" max="15363" width="17.85546875" style="8" customWidth="1"/>
    <col min="15364" max="15364" width="9.28515625" style="8" bestFit="1" customWidth="1"/>
    <col min="15365" max="15365" width="16.140625" style="8" bestFit="1" customWidth="1"/>
    <col min="15366" max="15366" width="10.7109375" style="8" bestFit="1" customWidth="1"/>
    <col min="15367" max="15367" width="14.7109375" style="8" bestFit="1" customWidth="1"/>
    <col min="15368" max="15615" width="9.140625" style="8"/>
    <col min="15616" max="15618" width="9.28515625" style="8" bestFit="1" customWidth="1"/>
    <col min="15619" max="15619" width="17.85546875" style="8" customWidth="1"/>
    <col min="15620" max="15620" width="9.28515625" style="8" bestFit="1" customWidth="1"/>
    <col min="15621" max="15621" width="16.140625" style="8" bestFit="1" customWidth="1"/>
    <col min="15622" max="15622" width="10.7109375" style="8" bestFit="1" customWidth="1"/>
    <col min="15623" max="15623" width="14.7109375" style="8" bestFit="1" customWidth="1"/>
    <col min="15624" max="15871" width="9.140625" style="8"/>
    <col min="15872" max="15874" width="9.28515625" style="8" bestFit="1" customWidth="1"/>
    <col min="15875" max="15875" width="17.85546875" style="8" customWidth="1"/>
    <col min="15876" max="15876" width="9.28515625" style="8" bestFit="1" customWidth="1"/>
    <col min="15877" max="15877" width="16.140625" style="8" bestFit="1" customWidth="1"/>
    <col min="15878" max="15878" width="10.7109375" style="8" bestFit="1" customWidth="1"/>
    <col min="15879" max="15879" width="14.7109375" style="8" bestFit="1" customWidth="1"/>
    <col min="15880" max="16127" width="9.140625" style="8"/>
    <col min="16128" max="16130" width="9.28515625" style="8" bestFit="1" customWidth="1"/>
    <col min="16131" max="16131" width="17.85546875" style="8" customWidth="1"/>
    <col min="16132" max="16132" width="9.28515625" style="8" bestFit="1" customWidth="1"/>
    <col min="16133" max="16133" width="16.140625" style="8" bestFit="1" customWidth="1"/>
    <col min="16134" max="16134" width="10.7109375" style="8" bestFit="1" customWidth="1"/>
    <col min="16135" max="16135" width="14.7109375" style="8" bestFit="1" customWidth="1"/>
    <col min="16136" max="16384" width="9.140625" style="8"/>
  </cols>
  <sheetData>
    <row r="1" spans="1:9" s="15" customFormat="1" ht="30" customHeight="1">
      <c r="A1" s="162" t="s">
        <v>136</v>
      </c>
      <c r="B1" s="162" t="s">
        <v>137</v>
      </c>
      <c r="C1" s="162" t="s">
        <v>138</v>
      </c>
      <c r="D1" s="163" t="s">
        <v>140</v>
      </c>
      <c r="E1" s="162" t="s">
        <v>152</v>
      </c>
      <c r="F1" s="164" t="s">
        <v>141</v>
      </c>
      <c r="G1" s="164" t="s">
        <v>142</v>
      </c>
      <c r="H1" s="165" t="s">
        <v>143</v>
      </c>
      <c r="I1" s="55"/>
    </row>
    <row r="2" spans="1:9" ht="20.25">
      <c r="A2" s="673">
        <v>2568</v>
      </c>
      <c r="B2" s="674">
        <v>2</v>
      </c>
      <c r="C2" s="674">
        <v>2</v>
      </c>
      <c r="D2" s="675" t="s">
        <v>30</v>
      </c>
      <c r="E2" s="676">
        <v>1</v>
      </c>
      <c r="F2" s="677">
        <v>208000</v>
      </c>
      <c r="G2" s="678">
        <v>0</v>
      </c>
      <c r="H2" s="679">
        <v>0</v>
      </c>
    </row>
    <row r="3" spans="1:9" ht="20.25">
      <c r="A3" s="673">
        <v>2568</v>
      </c>
      <c r="B3" s="674">
        <v>2</v>
      </c>
      <c r="C3" s="674">
        <v>2</v>
      </c>
      <c r="D3" s="675" t="s">
        <v>93</v>
      </c>
      <c r="E3" s="676">
        <v>3</v>
      </c>
      <c r="F3" s="677">
        <v>519400</v>
      </c>
      <c r="G3" s="678">
        <v>90400</v>
      </c>
      <c r="H3" s="679">
        <v>17.404697728147863</v>
      </c>
    </row>
    <row r="4" spans="1:9" ht="20.25">
      <c r="A4" s="673">
        <v>2568</v>
      </c>
      <c r="B4" s="674">
        <v>2</v>
      </c>
      <c r="C4" s="674">
        <v>2</v>
      </c>
      <c r="D4" s="675" t="s">
        <v>33</v>
      </c>
      <c r="E4" s="676">
        <v>2</v>
      </c>
      <c r="F4" s="677">
        <v>149200</v>
      </c>
      <c r="G4" s="678">
        <v>0</v>
      </c>
      <c r="H4" s="679">
        <v>0</v>
      </c>
    </row>
    <row r="5" spans="1:9" ht="20.25">
      <c r="A5" s="673">
        <v>2568</v>
      </c>
      <c r="B5" s="674">
        <v>2</v>
      </c>
      <c r="C5" s="674">
        <v>2</v>
      </c>
      <c r="D5" s="675" t="s">
        <v>96</v>
      </c>
      <c r="E5" s="676">
        <v>4</v>
      </c>
      <c r="F5" s="677">
        <v>461200</v>
      </c>
      <c r="G5" s="678">
        <v>0</v>
      </c>
      <c r="H5" s="679">
        <v>0</v>
      </c>
    </row>
    <row r="6" spans="1:9" ht="20.25">
      <c r="A6" s="673">
        <v>2568</v>
      </c>
      <c r="B6" s="674">
        <v>2</v>
      </c>
      <c r="C6" s="674">
        <v>2</v>
      </c>
      <c r="D6" s="675" t="s">
        <v>36</v>
      </c>
      <c r="E6" s="676">
        <v>11</v>
      </c>
      <c r="F6" s="677">
        <v>926800</v>
      </c>
      <c r="G6" s="678">
        <v>194400</v>
      </c>
      <c r="H6" s="679">
        <v>20.975399223133362</v>
      </c>
    </row>
    <row r="7" spans="1:9" ht="20.25">
      <c r="A7" s="673">
        <v>2568</v>
      </c>
      <c r="B7" s="674">
        <v>2</v>
      </c>
      <c r="C7" s="674">
        <v>2</v>
      </c>
      <c r="D7" s="675" t="s">
        <v>37</v>
      </c>
      <c r="E7" s="676">
        <v>4</v>
      </c>
      <c r="F7" s="677">
        <v>565200</v>
      </c>
      <c r="G7" s="678">
        <v>0</v>
      </c>
      <c r="H7" s="679">
        <v>0</v>
      </c>
    </row>
    <row r="8" spans="1:9" ht="20.25">
      <c r="A8" s="673">
        <v>2568</v>
      </c>
      <c r="B8" s="674">
        <v>2</v>
      </c>
      <c r="C8" s="674">
        <v>2</v>
      </c>
      <c r="D8" s="675" t="s">
        <v>38</v>
      </c>
      <c r="E8" s="676">
        <v>7</v>
      </c>
      <c r="F8" s="677">
        <v>524400</v>
      </c>
      <c r="G8" s="678">
        <v>330000</v>
      </c>
      <c r="H8" s="679">
        <v>62.929061784897023</v>
      </c>
    </row>
    <row r="9" spans="1:9" ht="20.25">
      <c r="A9" s="673">
        <v>2568</v>
      </c>
      <c r="B9" s="674">
        <v>2</v>
      </c>
      <c r="C9" s="674">
        <v>2</v>
      </c>
      <c r="D9" s="675" t="s">
        <v>39</v>
      </c>
      <c r="E9" s="676">
        <v>4</v>
      </c>
      <c r="F9" s="677">
        <v>402400</v>
      </c>
      <c r="G9" s="678">
        <v>0</v>
      </c>
      <c r="H9" s="679">
        <v>0</v>
      </c>
    </row>
    <row r="10" spans="1:9" ht="20.25">
      <c r="A10" s="673">
        <v>2568</v>
      </c>
      <c r="B10" s="674">
        <v>2</v>
      </c>
      <c r="C10" s="674">
        <v>2</v>
      </c>
      <c r="D10" s="675" t="s">
        <v>40</v>
      </c>
      <c r="E10" s="676">
        <v>1</v>
      </c>
      <c r="F10" s="677">
        <v>135600</v>
      </c>
      <c r="G10" s="678">
        <v>0</v>
      </c>
      <c r="H10" s="679">
        <v>0</v>
      </c>
    </row>
    <row r="11" spans="1:9" ht="20.25">
      <c r="A11" s="673">
        <v>2568</v>
      </c>
      <c r="B11" s="674">
        <v>2</v>
      </c>
      <c r="C11" s="674">
        <v>2</v>
      </c>
      <c r="D11" s="675" t="s">
        <v>159</v>
      </c>
      <c r="E11" s="676">
        <v>9</v>
      </c>
      <c r="F11" s="677">
        <v>1356400</v>
      </c>
      <c r="G11" s="678">
        <v>1356400</v>
      </c>
      <c r="H11" s="679">
        <v>100</v>
      </c>
    </row>
    <row r="12" spans="1:9" ht="20.25">
      <c r="A12" s="673">
        <v>2568</v>
      </c>
      <c r="B12" s="674">
        <v>2</v>
      </c>
      <c r="C12" s="674">
        <v>2</v>
      </c>
      <c r="D12" s="675" t="s">
        <v>41</v>
      </c>
      <c r="E12" s="676">
        <v>5</v>
      </c>
      <c r="F12" s="677">
        <v>773200</v>
      </c>
      <c r="G12" s="678">
        <v>669200</v>
      </c>
      <c r="H12" s="679">
        <v>86.549405069839622</v>
      </c>
    </row>
    <row r="13" spans="1:9" ht="20.25">
      <c r="A13" s="673">
        <v>2568</v>
      </c>
      <c r="B13" s="674">
        <v>2</v>
      </c>
      <c r="C13" s="674">
        <v>2</v>
      </c>
      <c r="D13" s="675" t="s">
        <v>160</v>
      </c>
      <c r="E13" s="676">
        <v>6</v>
      </c>
      <c r="F13" s="677">
        <v>551600</v>
      </c>
      <c r="G13" s="678">
        <v>0</v>
      </c>
      <c r="H13" s="679">
        <v>0</v>
      </c>
    </row>
    <row r="14" spans="1:9" ht="20.25">
      <c r="A14" s="673">
        <v>2568</v>
      </c>
      <c r="B14" s="674">
        <v>2</v>
      </c>
      <c r="C14" s="674">
        <v>2</v>
      </c>
      <c r="D14" s="675" t="s">
        <v>42</v>
      </c>
      <c r="E14" s="676">
        <v>7</v>
      </c>
      <c r="F14" s="677">
        <v>1085200</v>
      </c>
      <c r="G14" s="678">
        <v>952020</v>
      </c>
      <c r="H14" s="679">
        <v>87.727607814227795</v>
      </c>
    </row>
    <row r="15" spans="1:9" ht="20.25">
      <c r="A15" s="673">
        <v>2568</v>
      </c>
      <c r="B15" s="674">
        <v>2</v>
      </c>
      <c r="C15" s="674">
        <v>2</v>
      </c>
      <c r="D15" s="675" t="s">
        <v>161</v>
      </c>
      <c r="E15" s="676">
        <v>5</v>
      </c>
      <c r="F15" s="677">
        <v>551600</v>
      </c>
      <c r="G15" s="678">
        <v>0</v>
      </c>
      <c r="H15" s="679">
        <v>0</v>
      </c>
    </row>
    <row r="16" spans="1:9" ht="20.25">
      <c r="A16" s="673">
        <v>2568</v>
      </c>
      <c r="B16" s="674">
        <v>2</v>
      </c>
      <c r="C16" s="674">
        <v>2</v>
      </c>
      <c r="D16" s="675" t="s">
        <v>43</v>
      </c>
      <c r="E16" s="676">
        <v>8</v>
      </c>
      <c r="F16" s="677">
        <v>863600</v>
      </c>
      <c r="G16" s="680">
        <v>0</v>
      </c>
      <c r="H16" s="679">
        <v>0</v>
      </c>
    </row>
    <row r="17" spans="1:8" ht="20.25">
      <c r="A17" s="673">
        <v>2568</v>
      </c>
      <c r="B17" s="674">
        <v>2</v>
      </c>
      <c r="C17" s="674">
        <v>2</v>
      </c>
      <c r="D17" s="675" t="s">
        <v>44</v>
      </c>
      <c r="E17" s="676">
        <v>4</v>
      </c>
      <c r="F17" s="677">
        <v>351280</v>
      </c>
      <c r="G17" s="678">
        <v>291580</v>
      </c>
      <c r="H17" s="679">
        <v>83.005010248235024</v>
      </c>
    </row>
    <row r="18" spans="1:8" ht="20.25">
      <c r="A18" s="673">
        <v>2568</v>
      </c>
      <c r="B18" s="674">
        <v>2</v>
      </c>
      <c r="C18" s="674">
        <v>2</v>
      </c>
      <c r="D18" s="675" t="s">
        <v>45</v>
      </c>
      <c r="E18" s="676">
        <v>5</v>
      </c>
      <c r="F18" s="677">
        <v>1324800</v>
      </c>
      <c r="G18" s="678">
        <v>1324800</v>
      </c>
      <c r="H18" s="679">
        <v>100</v>
      </c>
    </row>
    <row r="19" spans="1:8" ht="20.25">
      <c r="A19" s="673">
        <v>2568</v>
      </c>
      <c r="B19" s="674">
        <v>2</v>
      </c>
      <c r="C19" s="674">
        <v>2</v>
      </c>
      <c r="D19" s="675" t="s">
        <v>46</v>
      </c>
      <c r="E19" s="676">
        <v>6</v>
      </c>
      <c r="F19" s="677">
        <v>583200</v>
      </c>
      <c r="G19" s="678">
        <v>0</v>
      </c>
      <c r="H19" s="679">
        <v>0</v>
      </c>
    </row>
    <row r="20" spans="1:8" ht="20.25">
      <c r="A20" s="673">
        <v>2568</v>
      </c>
      <c r="B20" s="674">
        <v>2</v>
      </c>
      <c r="C20" s="674">
        <v>2</v>
      </c>
      <c r="D20" s="675" t="s">
        <v>47</v>
      </c>
      <c r="E20" s="676">
        <v>2</v>
      </c>
      <c r="F20" s="677">
        <v>312000</v>
      </c>
      <c r="G20" s="678">
        <v>312000</v>
      </c>
      <c r="H20" s="679">
        <v>100</v>
      </c>
    </row>
    <row r="21" spans="1:8" ht="20.25">
      <c r="A21" s="673">
        <v>2568</v>
      </c>
      <c r="B21" s="674">
        <v>2</v>
      </c>
      <c r="C21" s="674">
        <v>2</v>
      </c>
      <c r="D21" s="675" t="s">
        <v>48</v>
      </c>
      <c r="E21" s="676">
        <v>15</v>
      </c>
      <c r="F21" s="677">
        <v>2812400</v>
      </c>
      <c r="G21" s="678">
        <v>2410000</v>
      </c>
      <c r="H21" s="679">
        <v>85.6919357132698</v>
      </c>
    </row>
    <row r="22" spans="1:8" ht="20.25">
      <c r="A22" s="673">
        <v>2568</v>
      </c>
      <c r="B22" s="674">
        <v>2</v>
      </c>
      <c r="C22" s="674">
        <v>2</v>
      </c>
      <c r="D22" s="675" t="s">
        <v>101</v>
      </c>
      <c r="E22" s="676">
        <v>13</v>
      </c>
      <c r="F22" s="677">
        <v>1193600</v>
      </c>
      <c r="G22" s="678">
        <v>0</v>
      </c>
      <c r="H22" s="679">
        <v>0</v>
      </c>
    </row>
    <row r="23" spans="1:8" ht="20.25">
      <c r="A23" s="673">
        <v>2568</v>
      </c>
      <c r="B23" s="674">
        <v>2</v>
      </c>
      <c r="C23" s="674">
        <v>2</v>
      </c>
      <c r="D23" s="675" t="s">
        <v>49</v>
      </c>
      <c r="E23" s="676">
        <v>2</v>
      </c>
      <c r="F23" s="677">
        <v>514000</v>
      </c>
      <c r="G23" s="678">
        <v>410000</v>
      </c>
      <c r="H23" s="679">
        <v>79.766536964980546</v>
      </c>
    </row>
    <row r="24" spans="1:8" ht="20.25">
      <c r="A24" s="673">
        <v>2568</v>
      </c>
      <c r="B24" s="674">
        <v>2</v>
      </c>
      <c r="C24" s="674">
        <v>2</v>
      </c>
      <c r="D24" s="675" t="s">
        <v>19</v>
      </c>
      <c r="E24" s="676">
        <v>3</v>
      </c>
      <c r="F24" s="677">
        <v>135600</v>
      </c>
      <c r="G24" s="678">
        <v>0</v>
      </c>
      <c r="H24" s="679">
        <v>0</v>
      </c>
    </row>
    <row r="25" spans="1:8" ht="20.25">
      <c r="A25" s="673">
        <v>2568</v>
      </c>
      <c r="B25" s="674">
        <v>2</v>
      </c>
      <c r="C25" s="674">
        <v>2</v>
      </c>
      <c r="D25" s="675" t="s">
        <v>21</v>
      </c>
      <c r="E25" s="676">
        <v>1</v>
      </c>
      <c r="F25" s="677">
        <v>45200</v>
      </c>
      <c r="G25" s="678">
        <v>0</v>
      </c>
      <c r="H25" s="679">
        <v>0</v>
      </c>
    </row>
    <row r="26" spans="1:8" ht="20.25">
      <c r="A26" s="673">
        <v>2568</v>
      </c>
      <c r="B26" s="674">
        <v>2</v>
      </c>
      <c r="C26" s="674">
        <v>2</v>
      </c>
      <c r="D26" s="675" t="s">
        <v>162</v>
      </c>
      <c r="E26" s="676">
        <v>4</v>
      </c>
      <c r="F26" s="677">
        <v>703200</v>
      </c>
      <c r="G26" s="678">
        <v>149200</v>
      </c>
      <c r="H26" s="679">
        <v>21.217292377701934</v>
      </c>
    </row>
    <row r="27" spans="1:8" ht="20.25">
      <c r="A27" s="673">
        <v>2568</v>
      </c>
      <c r="B27" s="674">
        <v>2</v>
      </c>
      <c r="C27" s="674">
        <v>2</v>
      </c>
      <c r="D27" s="675" t="s">
        <v>52</v>
      </c>
      <c r="E27" s="676">
        <v>2</v>
      </c>
      <c r="F27" s="677">
        <v>149200</v>
      </c>
      <c r="G27" s="678">
        <v>149200</v>
      </c>
      <c r="H27" s="679">
        <v>100</v>
      </c>
    </row>
    <row r="28" spans="1:8" ht="20.25">
      <c r="A28" s="673">
        <v>2568</v>
      </c>
      <c r="B28" s="674">
        <v>2</v>
      </c>
      <c r="C28" s="674">
        <v>2</v>
      </c>
      <c r="D28" s="675" t="s">
        <v>53</v>
      </c>
      <c r="E28" s="676">
        <v>5</v>
      </c>
      <c r="F28" s="677">
        <v>596800</v>
      </c>
      <c r="G28" s="678">
        <v>343600</v>
      </c>
      <c r="H28" s="679">
        <v>57.573726541554961</v>
      </c>
    </row>
    <row r="29" spans="1:8" ht="20.25">
      <c r="A29" s="673">
        <v>2568</v>
      </c>
      <c r="B29" s="674">
        <v>2</v>
      </c>
      <c r="C29" s="674">
        <v>2</v>
      </c>
      <c r="D29" s="675" t="s">
        <v>22</v>
      </c>
      <c r="E29" s="676">
        <v>1</v>
      </c>
      <c r="F29" s="677">
        <v>950000</v>
      </c>
      <c r="G29" s="678">
        <v>950000</v>
      </c>
      <c r="H29" s="679">
        <v>100</v>
      </c>
    </row>
    <row r="30" spans="1:8" ht="20.25">
      <c r="A30" s="673">
        <v>2568</v>
      </c>
      <c r="B30" s="674">
        <v>2</v>
      </c>
      <c r="C30" s="674">
        <v>2</v>
      </c>
      <c r="D30" s="675" t="s">
        <v>54</v>
      </c>
      <c r="E30" s="676">
        <v>2</v>
      </c>
      <c r="F30" s="677">
        <v>545100</v>
      </c>
      <c r="G30" s="678">
        <v>0</v>
      </c>
      <c r="H30" s="679">
        <v>0</v>
      </c>
    </row>
    <row r="31" spans="1:8" ht="20.25">
      <c r="A31" s="673">
        <v>2568</v>
      </c>
      <c r="B31" s="674">
        <v>2</v>
      </c>
      <c r="C31" s="674">
        <v>2</v>
      </c>
      <c r="D31" s="675" t="s">
        <v>55</v>
      </c>
      <c r="E31" s="676">
        <v>1</v>
      </c>
      <c r="F31" s="677">
        <v>104000</v>
      </c>
      <c r="G31" s="678">
        <v>0</v>
      </c>
      <c r="H31" s="679">
        <v>0</v>
      </c>
    </row>
    <row r="32" spans="1:8" ht="20.25">
      <c r="A32" s="673">
        <v>2568</v>
      </c>
      <c r="B32" s="674">
        <v>2</v>
      </c>
      <c r="C32" s="674">
        <v>2</v>
      </c>
      <c r="D32" s="675" t="s">
        <v>57</v>
      </c>
      <c r="E32" s="676">
        <v>1</v>
      </c>
      <c r="F32" s="677">
        <v>208000</v>
      </c>
      <c r="G32" s="678">
        <v>0</v>
      </c>
      <c r="H32" s="679">
        <v>0</v>
      </c>
    </row>
    <row r="33" spans="1:8" ht="20.25">
      <c r="A33" s="673">
        <v>2568</v>
      </c>
      <c r="B33" s="674">
        <v>2</v>
      </c>
      <c r="C33" s="674">
        <v>2</v>
      </c>
      <c r="D33" s="675" t="s">
        <v>60</v>
      </c>
      <c r="E33" s="676">
        <v>1</v>
      </c>
      <c r="F33" s="677">
        <v>104000</v>
      </c>
      <c r="G33" s="678">
        <v>82165.42</v>
      </c>
      <c r="H33" s="679">
        <v>79.005211538461538</v>
      </c>
    </row>
    <row r="34" spans="1:8" ht="20.25">
      <c r="A34" s="673">
        <v>2568</v>
      </c>
      <c r="B34" s="674">
        <v>2</v>
      </c>
      <c r="C34" s="674">
        <v>2</v>
      </c>
      <c r="D34" s="675" t="s">
        <v>172</v>
      </c>
      <c r="E34" s="676">
        <v>2</v>
      </c>
      <c r="F34" s="677">
        <v>399800</v>
      </c>
      <c r="G34" s="678">
        <v>399800</v>
      </c>
      <c r="H34" s="679">
        <v>100</v>
      </c>
    </row>
    <row r="35" spans="1:8" ht="20.25">
      <c r="A35" s="673">
        <v>2568</v>
      </c>
      <c r="B35" s="674">
        <v>2</v>
      </c>
      <c r="C35" s="674">
        <v>2</v>
      </c>
      <c r="D35" s="675" t="s">
        <v>64</v>
      </c>
      <c r="E35" s="676">
        <v>3</v>
      </c>
      <c r="F35" s="677">
        <v>135600</v>
      </c>
      <c r="G35" s="678">
        <v>44200</v>
      </c>
      <c r="H35" s="679">
        <v>32.595870206489678</v>
      </c>
    </row>
    <row r="36" spans="1:8" ht="20.25">
      <c r="A36" s="673">
        <v>2568</v>
      </c>
      <c r="B36" s="674">
        <v>2</v>
      </c>
      <c r="C36" s="674">
        <v>2</v>
      </c>
      <c r="D36" s="675" t="s">
        <v>65</v>
      </c>
      <c r="E36" s="676">
        <v>1</v>
      </c>
      <c r="F36" s="677">
        <v>60000</v>
      </c>
      <c r="G36" s="678">
        <v>60000</v>
      </c>
      <c r="H36" s="679">
        <v>100</v>
      </c>
    </row>
    <row r="37" spans="1:8" ht="20.25">
      <c r="A37" s="673">
        <v>2568</v>
      </c>
      <c r="B37" s="674">
        <v>2</v>
      </c>
      <c r="C37" s="674">
        <v>2</v>
      </c>
      <c r="D37" s="675" t="s">
        <v>163</v>
      </c>
      <c r="E37" s="676">
        <v>3</v>
      </c>
      <c r="F37" s="677">
        <v>194400</v>
      </c>
      <c r="G37" s="678">
        <v>0</v>
      </c>
      <c r="H37" s="679">
        <v>0</v>
      </c>
    </row>
    <row r="38" spans="1:8" ht="20.25">
      <c r="A38" s="673">
        <v>2568</v>
      </c>
      <c r="B38" s="674">
        <v>2</v>
      </c>
      <c r="C38" s="674">
        <v>2</v>
      </c>
      <c r="D38" s="675" t="s">
        <v>67</v>
      </c>
      <c r="E38" s="676">
        <v>1</v>
      </c>
      <c r="F38" s="677">
        <v>45200</v>
      </c>
      <c r="G38" s="678">
        <v>0</v>
      </c>
      <c r="H38" s="679">
        <v>0</v>
      </c>
    </row>
    <row r="39" spans="1:8" ht="20.25">
      <c r="A39" s="673">
        <v>2568</v>
      </c>
      <c r="B39" s="674">
        <v>2</v>
      </c>
      <c r="C39" s="674">
        <v>2</v>
      </c>
      <c r="D39" s="675" t="s">
        <v>69</v>
      </c>
      <c r="E39" s="676">
        <v>2</v>
      </c>
      <c r="F39" s="677">
        <v>149200</v>
      </c>
      <c r="G39" s="678">
        <v>148000</v>
      </c>
      <c r="H39" s="679">
        <v>99.195710455764072</v>
      </c>
    </row>
    <row r="40" spans="1:8" ht="20.25">
      <c r="A40" s="673">
        <v>2568</v>
      </c>
      <c r="B40" s="674">
        <v>2</v>
      </c>
      <c r="C40" s="674">
        <v>2</v>
      </c>
      <c r="D40" s="675" t="s">
        <v>70</v>
      </c>
      <c r="E40" s="676">
        <v>2</v>
      </c>
      <c r="F40" s="677">
        <v>1174000</v>
      </c>
      <c r="G40" s="678">
        <v>1070000</v>
      </c>
      <c r="H40" s="679">
        <v>91.141396933560472</v>
      </c>
    </row>
    <row r="41" spans="1:8" ht="20.25">
      <c r="A41" s="673">
        <v>2568</v>
      </c>
      <c r="B41" s="674">
        <v>2</v>
      </c>
      <c r="C41" s="674">
        <v>2</v>
      </c>
      <c r="D41" s="675" t="s">
        <v>71</v>
      </c>
      <c r="E41" s="676">
        <v>2</v>
      </c>
      <c r="F41" s="677">
        <v>149200</v>
      </c>
      <c r="G41" s="678">
        <v>0</v>
      </c>
      <c r="H41" s="679">
        <v>0</v>
      </c>
    </row>
    <row r="42" spans="1:8" ht="20.25">
      <c r="A42" s="673">
        <v>2568</v>
      </c>
      <c r="B42" s="674">
        <v>2</v>
      </c>
      <c r="C42" s="674">
        <v>2</v>
      </c>
      <c r="D42" s="675" t="s">
        <v>164</v>
      </c>
      <c r="E42" s="676">
        <v>6</v>
      </c>
      <c r="F42" s="677">
        <v>524400</v>
      </c>
      <c r="G42" s="678">
        <v>434000</v>
      </c>
      <c r="H42" s="679">
        <v>82.761250953470636</v>
      </c>
    </row>
    <row r="43" spans="1:8" ht="20.25">
      <c r="A43" s="673">
        <v>2568</v>
      </c>
      <c r="B43" s="674">
        <v>2</v>
      </c>
      <c r="C43" s="674">
        <v>2</v>
      </c>
      <c r="D43" s="675" t="s">
        <v>72</v>
      </c>
      <c r="E43" s="676">
        <v>1</v>
      </c>
      <c r="F43" s="677">
        <v>90400</v>
      </c>
      <c r="G43" s="678">
        <v>90400</v>
      </c>
      <c r="H43" s="679">
        <v>100</v>
      </c>
    </row>
    <row r="44" spans="1:8" ht="20.25">
      <c r="A44" s="673">
        <v>2568</v>
      </c>
      <c r="B44" s="674">
        <v>2</v>
      </c>
      <c r="C44" s="674">
        <v>2</v>
      </c>
      <c r="D44" s="675" t="s">
        <v>73</v>
      </c>
      <c r="E44" s="676">
        <v>2</v>
      </c>
      <c r="F44" s="677">
        <v>149200</v>
      </c>
      <c r="G44" s="678">
        <v>45200</v>
      </c>
      <c r="H44" s="679">
        <v>30.294906166219839</v>
      </c>
    </row>
    <row r="45" spans="1:8" ht="20.25">
      <c r="A45" s="673">
        <v>2568</v>
      </c>
      <c r="B45" s="674">
        <v>2</v>
      </c>
      <c r="C45" s="674">
        <v>2</v>
      </c>
      <c r="D45" s="675" t="s">
        <v>74</v>
      </c>
      <c r="E45" s="676">
        <v>8</v>
      </c>
      <c r="F45" s="677">
        <v>773200</v>
      </c>
      <c r="G45" s="678">
        <v>669200</v>
      </c>
      <c r="H45" s="679">
        <v>86.549405069839622</v>
      </c>
    </row>
  </sheetData>
  <sortState xmlns:xlrd2="http://schemas.microsoft.com/office/spreadsheetml/2017/richdata2" ref="D2:H45">
    <sortCondition descending="1" ref="H2:H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3"/>
  <sheetViews>
    <sheetView zoomScale="80" zoomScaleNormal="80" workbookViewId="0">
      <selection activeCell="Q11" sqref="Q11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916" t="s">
        <v>368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</row>
    <row r="2" spans="1:18" ht="26.25" customHeight="1">
      <c r="A2" s="916" t="s">
        <v>369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</row>
    <row r="3" spans="1:18" ht="26.25" customHeight="1">
      <c r="A3" s="916" t="s">
        <v>619</v>
      </c>
      <c r="B3" s="916"/>
      <c r="C3" s="916"/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</row>
    <row r="4" spans="1:18" ht="19.5" customHeight="1"/>
    <row r="5" spans="1:18" ht="32.25" customHeight="1">
      <c r="A5" s="911" t="s">
        <v>370</v>
      </c>
      <c r="B5" s="911" t="s">
        <v>371</v>
      </c>
      <c r="C5" s="913" t="s">
        <v>372</v>
      </c>
      <c r="D5" s="914"/>
      <c r="E5" s="915"/>
      <c r="F5" s="917" t="s">
        <v>373</v>
      </c>
      <c r="G5" s="918"/>
      <c r="H5" s="919"/>
      <c r="I5" s="920" t="s">
        <v>374</v>
      </c>
      <c r="J5" s="921"/>
      <c r="K5" s="921"/>
      <c r="L5" s="921"/>
      <c r="M5" s="921"/>
      <c r="N5" s="922"/>
    </row>
    <row r="6" spans="1:18" ht="39.75" customHeight="1">
      <c r="A6" s="912"/>
      <c r="B6" s="911"/>
      <c r="C6" s="488" t="s">
        <v>375</v>
      </c>
      <c r="D6" s="488" t="s">
        <v>377</v>
      </c>
      <c r="E6" s="488" t="s">
        <v>376</v>
      </c>
      <c r="F6" s="489" t="s">
        <v>375</v>
      </c>
      <c r="G6" s="489" t="s">
        <v>377</v>
      </c>
      <c r="H6" s="489" t="s">
        <v>376</v>
      </c>
      <c r="I6" s="490" t="s">
        <v>375</v>
      </c>
      <c r="J6" s="490" t="s">
        <v>377</v>
      </c>
      <c r="K6" s="490" t="s">
        <v>376</v>
      </c>
      <c r="L6" s="490" t="s">
        <v>2</v>
      </c>
      <c r="M6" s="490" t="s">
        <v>378</v>
      </c>
      <c r="N6" s="490" t="s">
        <v>379</v>
      </c>
    </row>
    <row r="7" spans="1:18" ht="30" customHeight="1">
      <c r="A7" s="491" t="s">
        <v>380</v>
      </c>
      <c r="B7" s="492" t="s">
        <v>382</v>
      </c>
      <c r="C7" s="493">
        <v>128277.8432</v>
      </c>
      <c r="D7" s="494">
        <v>35.63892852</v>
      </c>
      <c r="E7" s="494">
        <v>97724.827030490007</v>
      </c>
      <c r="F7" s="494">
        <v>47480.0239</v>
      </c>
      <c r="G7" s="496">
        <v>146.70562799999999</v>
      </c>
      <c r="H7" s="496">
        <v>22867.403896659998</v>
      </c>
      <c r="I7" s="494">
        <v>175757.8671</v>
      </c>
      <c r="J7" s="494">
        <v>182.34455652</v>
      </c>
      <c r="K7" s="494">
        <v>120592.23092715</v>
      </c>
      <c r="L7" s="494">
        <v>120774.57548366999</v>
      </c>
      <c r="M7" s="495">
        <v>68.612707309731562</v>
      </c>
      <c r="N7" s="497">
        <v>68.716454902672169</v>
      </c>
    </row>
    <row r="8" spans="1:18" ht="30" customHeight="1">
      <c r="A8" s="491" t="s">
        <v>613</v>
      </c>
      <c r="B8" s="492" t="s">
        <v>381</v>
      </c>
      <c r="C8" s="493">
        <v>1525.442526</v>
      </c>
      <c r="D8" s="494">
        <v>18.76128903</v>
      </c>
      <c r="E8" s="494">
        <v>983.14995854999995</v>
      </c>
      <c r="F8" s="494">
        <v>40492.847573999999</v>
      </c>
      <c r="G8" s="496">
        <v>20551.500936010001</v>
      </c>
      <c r="H8" s="496">
        <v>6322.5036477599997</v>
      </c>
      <c r="I8" s="494">
        <v>42018.290099999998</v>
      </c>
      <c r="J8" s="494">
        <v>20570.262225040002</v>
      </c>
      <c r="K8" s="494">
        <v>7305.6536063100002</v>
      </c>
      <c r="L8" s="494">
        <v>27875.915831350001</v>
      </c>
      <c r="M8" s="495">
        <v>17.386841751349611</v>
      </c>
      <c r="N8" s="497">
        <v>66.342337503519687</v>
      </c>
    </row>
    <row r="9" spans="1:18" ht="30" customHeight="1">
      <c r="A9" s="498" t="s">
        <v>383</v>
      </c>
      <c r="B9" s="499" t="s">
        <v>15</v>
      </c>
      <c r="C9" s="500">
        <v>4920.0748999999996</v>
      </c>
      <c r="D9" s="501">
        <v>302.06980711</v>
      </c>
      <c r="E9" s="501">
        <v>2970.4089018999998</v>
      </c>
      <c r="F9" s="501">
        <v>689.13440000000003</v>
      </c>
      <c r="G9" s="501">
        <v>56.63447601</v>
      </c>
      <c r="H9" s="501">
        <v>388.07843918999998</v>
      </c>
      <c r="I9" s="501">
        <v>5609.2093000000004</v>
      </c>
      <c r="J9" s="501">
        <v>358.70428312000001</v>
      </c>
      <c r="K9" s="501">
        <v>3358.48734109</v>
      </c>
      <c r="L9" s="840">
        <v>3717.1916242100001</v>
      </c>
      <c r="M9" s="502">
        <v>59.874523510648814</v>
      </c>
      <c r="N9" s="503">
        <v>66.269440582472114</v>
      </c>
      <c r="O9" s="662"/>
      <c r="P9" s="662"/>
      <c r="Q9" s="662"/>
      <c r="R9" s="662"/>
    </row>
    <row r="10" spans="1:18" s="662" customFormat="1" ht="30" customHeight="1">
      <c r="A10" s="491" t="s">
        <v>385</v>
      </c>
      <c r="B10" s="492" t="s">
        <v>387</v>
      </c>
      <c r="C10" s="493">
        <v>3104.2288573599999</v>
      </c>
      <c r="D10" s="494">
        <v>164.59542515000001</v>
      </c>
      <c r="E10" s="494">
        <v>1732.4029852900001</v>
      </c>
      <c r="F10" s="494">
        <v>3172.9049426400002</v>
      </c>
      <c r="G10" s="494">
        <v>1885.51375214</v>
      </c>
      <c r="H10" s="494">
        <v>368.18928484999998</v>
      </c>
      <c r="I10" s="494">
        <v>6277.1337999999996</v>
      </c>
      <c r="J10" s="494">
        <v>2050.1091772899999</v>
      </c>
      <c r="K10" s="494">
        <v>2100.59227014</v>
      </c>
      <c r="L10" s="494">
        <v>4150.7014474299995</v>
      </c>
      <c r="M10" s="495">
        <v>33.46419460008962</v>
      </c>
      <c r="N10" s="497">
        <v>66.124151239694768</v>
      </c>
      <c r="O10"/>
      <c r="P10"/>
      <c r="Q10"/>
      <c r="R10"/>
    </row>
    <row r="11" spans="1:18" s="662" customFormat="1" ht="30" customHeight="1">
      <c r="A11" s="491" t="s">
        <v>386</v>
      </c>
      <c r="B11" s="492" t="s">
        <v>384</v>
      </c>
      <c r="C11" s="493">
        <v>46807.8533245</v>
      </c>
      <c r="D11" s="494">
        <v>508.90193763000002</v>
      </c>
      <c r="E11" s="494">
        <v>26798.472855479999</v>
      </c>
      <c r="F11" s="494">
        <v>3830.8619755</v>
      </c>
      <c r="G11" s="494">
        <v>1216.9092698300001</v>
      </c>
      <c r="H11" s="494">
        <v>919.00646574999996</v>
      </c>
      <c r="I11" s="494">
        <v>50638.715300000003</v>
      </c>
      <c r="J11" s="494">
        <v>1725.8112074600001</v>
      </c>
      <c r="K11" s="494">
        <v>27717.479321229999</v>
      </c>
      <c r="L11" s="494">
        <v>29443.290528689999</v>
      </c>
      <c r="M11" s="495">
        <v>54.735747455326923</v>
      </c>
      <c r="N11" s="497">
        <v>58.143833930735596</v>
      </c>
      <c r="O11"/>
      <c r="P11"/>
      <c r="Q11"/>
      <c r="R11"/>
    </row>
    <row r="12" spans="1:18" ht="30" customHeight="1">
      <c r="A12" s="491" t="s">
        <v>388</v>
      </c>
      <c r="B12" s="492" t="s">
        <v>389</v>
      </c>
      <c r="C12" s="493">
        <v>5140.0317999999997</v>
      </c>
      <c r="D12" s="494">
        <v>91.318103800000003</v>
      </c>
      <c r="E12" s="494">
        <v>3306.2363533399998</v>
      </c>
      <c r="F12" s="494">
        <v>2349.1601999999998</v>
      </c>
      <c r="G12" s="494">
        <v>470.28034889000003</v>
      </c>
      <c r="H12" s="494">
        <v>282.93723290000003</v>
      </c>
      <c r="I12" s="494">
        <v>7489.192</v>
      </c>
      <c r="J12" s="494">
        <v>561.59845269000004</v>
      </c>
      <c r="K12" s="494">
        <v>3589.1735862400001</v>
      </c>
      <c r="L12" s="494">
        <v>4150.7720389300002</v>
      </c>
      <c r="M12" s="495">
        <v>47.924710519372447</v>
      </c>
      <c r="N12" s="497">
        <v>55.423496138568758</v>
      </c>
    </row>
    <row r="13" spans="1:18" ht="30" customHeight="1">
      <c r="A13" s="491" t="s">
        <v>390</v>
      </c>
      <c r="B13" s="492" t="s">
        <v>391</v>
      </c>
      <c r="C13" s="493">
        <v>1861.494422</v>
      </c>
      <c r="D13" s="494">
        <v>98.961727109999998</v>
      </c>
      <c r="E13" s="494">
        <v>1110.04097271</v>
      </c>
      <c r="F13" s="494">
        <v>4760.8004780000001</v>
      </c>
      <c r="G13" s="494">
        <v>981.21848733000002</v>
      </c>
      <c r="H13" s="494">
        <v>117.89767678</v>
      </c>
      <c r="I13" s="494">
        <v>6622.2948999999999</v>
      </c>
      <c r="J13" s="494">
        <v>1080.1802144400001</v>
      </c>
      <c r="K13" s="494">
        <v>1227.93864949</v>
      </c>
      <c r="L13" s="494">
        <v>2308.1188639299999</v>
      </c>
      <c r="M13" s="495">
        <v>18.542494226435007</v>
      </c>
      <c r="N13" s="497">
        <v>34.853761404222574</v>
      </c>
    </row>
    <row r="14" spans="1:18" ht="21" customHeight="1"/>
    <row r="15" spans="1:18" ht="29.25" customHeight="1">
      <c r="A15" s="663" t="s">
        <v>392</v>
      </c>
      <c r="B15" s="664"/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</row>
    <row r="16" spans="1:18" ht="27" customHeight="1">
      <c r="A16" s="663" t="s">
        <v>620</v>
      </c>
      <c r="B16" s="664"/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4"/>
      <c r="O16" s="664"/>
    </row>
    <row r="17" spans="1:15" ht="27.75" customHeight="1">
      <c r="A17" s="663" t="s">
        <v>621</v>
      </c>
      <c r="B17" s="664"/>
      <c r="C17" s="664"/>
      <c r="D17" s="664"/>
      <c r="E17" s="664"/>
      <c r="F17" s="664"/>
      <c r="G17" s="664"/>
      <c r="H17" s="664"/>
      <c r="I17" s="664"/>
      <c r="J17" s="664"/>
      <c r="K17" s="664"/>
      <c r="L17" s="664"/>
      <c r="M17" s="664"/>
      <c r="N17" s="664"/>
      <c r="O17" s="664"/>
    </row>
    <row r="18" spans="1:15" ht="14.25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9"/>
      <c r="O18" s="508"/>
    </row>
    <row r="19" spans="1:15" ht="14.25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9"/>
      <c r="O19" s="508"/>
    </row>
    <row r="20" spans="1:15" ht="14.25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9"/>
      <c r="O20" s="508"/>
    </row>
    <row r="21" spans="1:15" ht="14.25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9"/>
      <c r="O21" s="508"/>
    </row>
    <row r="22" spans="1:15" ht="14.25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9"/>
      <c r="O22" s="508"/>
    </row>
    <row r="23" spans="1:15" ht="14.25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9"/>
      <c r="O23" s="508"/>
    </row>
    <row r="24" spans="1:15" ht="14.25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9"/>
      <c r="O24" s="508"/>
    </row>
    <row r="25" spans="1:15" ht="14.25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9"/>
      <c r="O25" s="508"/>
    </row>
    <row r="26" spans="1:15" ht="14.25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9"/>
      <c r="O26" s="508"/>
    </row>
    <row r="27" spans="1:15" ht="15">
      <c r="A27" s="504"/>
      <c r="B27" s="504"/>
      <c r="C27" s="504"/>
      <c r="D27" s="504"/>
      <c r="E27" s="504"/>
      <c r="F27" s="504"/>
      <c r="G27" s="510">
        <f>G7+H7</f>
        <v>23014.109524659998</v>
      </c>
      <c r="H27" s="504"/>
      <c r="I27" s="504"/>
      <c r="J27" s="510">
        <f>J7+K7</f>
        <v>120774.57548366999</v>
      </c>
      <c r="K27" s="504"/>
      <c r="L27" s="510"/>
      <c r="M27" s="510"/>
      <c r="N27" s="511">
        <f>J27/I7*100</f>
        <v>68.716454902672169</v>
      </c>
      <c r="O27" s="504"/>
    </row>
    <row r="28" spans="1:15" ht="15">
      <c r="A28" s="504"/>
      <c r="B28" s="504"/>
      <c r="C28" s="504"/>
      <c r="D28" s="512">
        <f>D7+E7</f>
        <v>97760.465959010005</v>
      </c>
      <c r="E28" s="504"/>
      <c r="F28" s="504"/>
      <c r="G28" s="512">
        <f>G7+H7</f>
        <v>23014.109524659998</v>
      </c>
      <c r="H28" s="504"/>
      <c r="I28" s="504"/>
      <c r="J28" s="510">
        <f>J7+K7</f>
        <v>120774.57548366999</v>
      </c>
      <c r="K28" s="504"/>
      <c r="L28" s="510"/>
      <c r="M28" s="510"/>
      <c r="N28" s="511">
        <f>J28/I7*100</f>
        <v>68.716454902672169</v>
      </c>
      <c r="O28" s="504"/>
    </row>
    <row r="29" spans="1:15" ht="15">
      <c r="A29" s="504"/>
      <c r="B29" s="504"/>
      <c r="C29" s="504"/>
      <c r="D29" s="512">
        <f>D8+E8</f>
        <v>1001.91124758</v>
      </c>
      <c r="E29" s="504"/>
      <c r="F29" s="504"/>
      <c r="G29" s="512">
        <f>G8+H8</f>
        <v>26874.004583770002</v>
      </c>
      <c r="H29" s="504"/>
      <c r="I29" s="504"/>
      <c r="J29" s="510">
        <f>J8+K8</f>
        <v>27875.915831350001</v>
      </c>
      <c r="K29" s="504"/>
      <c r="L29" s="510"/>
      <c r="M29" s="510"/>
      <c r="N29" s="511">
        <f>J29/I8*100</f>
        <v>66.342337503519687</v>
      </c>
      <c r="O29" s="504"/>
    </row>
    <row r="30" spans="1:15" ht="15">
      <c r="A30" s="504"/>
      <c r="B30" s="505"/>
      <c r="C30" s="505"/>
      <c r="D30" s="506">
        <f>D7+E7</f>
        <v>97760.465959010005</v>
      </c>
      <c r="E30" s="505"/>
      <c r="F30" s="505"/>
      <c r="G30" s="506">
        <f>G7+H7</f>
        <v>23014.109524659998</v>
      </c>
      <c r="H30" s="505"/>
      <c r="I30" s="505"/>
      <c r="J30" s="514">
        <f>J7+K7</f>
        <v>120774.57548366999</v>
      </c>
      <c r="K30" s="505"/>
      <c r="L30" s="514"/>
      <c r="M30" s="514"/>
      <c r="N30" s="513">
        <f>J30/I7*100</f>
        <v>68.716454902672169</v>
      </c>
      <c r="O30" s="505"/>
    </row>
    <row r="31" spans="1:15" ht="15">
      <c r="A31" s="504"/>
      <c r="B31" s="505"/>
      <c r="C31" s="505"/>
      <c r="D31" s="506">
        <f>D8+E8</f>
        <v>1001.91124758</v>
      </c>
      <c r="E31" s="505"/>
      <c r="F31" s="505"/>
      <c r="G31" s="506">
        <f>G8+H8</f>
        <v>26874.004583770002</v>
      </c>
      <c r="H31" s="505"/>
      <c r="I31" s="505"/>
      <c r="J31" s="514">
        <f>J8+K8</f>
        <v>27875.915831350001</v>
      </c>
      <c r="K31" s="505"/>
      <c r="L31" s="514"/>
      <c r="M31" s="514"/>
      <c r="N31" s="513">
        <f>J31/I8*100</f>
        <v>66.342337503519687</v>
      </c>
      <c r="O31" s="505"/>
    </row>
    <row r="32" spans="1:15" ht="15">
      <c r="A32" s="504"/>
      <c r="B32" s="505"/>
      <c r="C32" s="505"/>
      <c r="D32" s="506">
        <f>D11+E11</f>
        <v>27307.374793109997</v>
      </c>
      <c r="E32" s="505"/>
      <c r="F32" s="505"/>
      <c r="G32" s="506">
        <f>G11+H11</f>
        <v>2135.9157355799998</v>
      </c>
      <c r="H32" s="505"/>
      <c r="I32" s="505"/>
      <c r="J32" s="514">
        <f>J11+K11</f>
        <v>29443.290528689999</v>
      </c>
      <c r="K32" s="505"/>
      <c r="L32" s="514"/>
      <c r="M32" s="514"/>
      <c r="N32" s="513">
        <f>J32/I11*100</f>
        <v>58.143833930735589</v>
      </c>
      <c r="O32" s="505"/>
    </row>
    <row r="33" spans="1:15" ht="15">
      <c r="A33" s="504"/>
      <c r="B33" s="505"/>
      <c r="C33" s="505"/>
      <c r="D33" s="506">
        <f>D9+E9</f>
        <v>3272.4787090099999</v>
      </c>
      <c r="E33" s="505"/>
      <c r="F33" s="505"/>
      <c r="G33" s="506">
        <f>G9+H9</f>
        <v>444.7129152</v>
      </c>
      <c r="H33" s="505"/>
      <c r="I33" s="505"/>
      <c r="J33" s="514">
        <f>J9+K9</f>
        <v>3717.1916242100001</v>
      </c>
      <c r="K33" s="505"/>
      <c r="L33" s="514"/>
      <c r="M33" s="514"/>
      <c r="N33" s="513">
        <f>J33/I9*100</f>
        <v>66.2694405824721</v>
      </c>
      <c r="O33" s="505"/>
    </row>
    <row r="34" spans="1:15" ht="15">
      <c r="A34" s="504"/>
      <c r="B34" s="505"/>
      <c r="C34" s="505"/>
      <c r="D34" s="506">
        <f>D10+E10</f>
        <v>1896.99841044</v>
      </c>
      <c r="E34" s="505"/>
      <c r="F34" s="505"/>
      <c r="G34" s="506">
        <f>G10+H10</f>
        <v>2253.7030369899999</v>
      </c>
      <c r="H34" s="505"/>
      <c r="I34" s="505"/>
      <c r="J34" s="514">
        <f>J10+K10</f>
        <v>4150.7014474299995</v>
      </c>
      <c r="K34" s="505"/>
      <c r="L34" s="514"/>
      <c r="M34" s="514"/>
      <c r="N34" s="513">
        <f>J34/I10*100</f>
        <v>66.124151239694768</v>
      </c>
      <c r="O34" s="505"/>
    </row>
    <row r="35" spans="1:15" ht="15">
      <c r="A35" s="504"/>
      <c r="B35" s="505"/>
      <c r="C35" s="505"/>
      <c r="D35" s="506">
        <f>D12+E12</f>
        <v>3397.5544571399996</v>
      </c>
      <c r="E35" s="505"/>
      <c r="F35" s="505"/>
      <c r="G35" s="506">
        <f>G12+H12</f>
        <v>753.21758179000005</v>
      </c>
      <c r="H35" s="505"/>
      <c r="I35" s="505"/>
      <c r="J35" s="514">
        <f>J12+K12</f>
        <v>4150.7720389300002</v>
      </c>
      <c r="K35" s="505"/>
      <c r="L35" s="514"/>
      <c r="M35" s="514"/>
      <c r="N35" s="513">
        <f>J35/I12*100</f>
        <v>55.423496138568765</v>
      </c>
      <c r="O35" s="505"/>
    </row>
    <row r="36" spans="1:15" ht="15">
      <c r="A36" s="504"/>
      <c r="B36" s="505"/>
      <c r="C36" s="505"/>
      <c r="D36" s="506">
        <f>D13+E13</f>
        <v>1209.0026998200001</v>
      </c>
      <c r="E36" s="505"/>
      <c r="F36" s="505"/>
      <c r="G36" s="506">
        <f>G13+H13</f>
        <v>1099.11616411</v>
      </c>
      <c r="H36" s="505"/>
      <c r="I36" s="505"/>
      <c r="J36" s="514">
        <f>J13+K13</f>
        <v>2308.1188639299999</v>
      </c>
      <c r="K36" s="505"/>
      <c r="L36" s="514"/>
      <c r="M36" s="514"/>
      <c r="N36" s="513">
        <f>J36/I13*100</f>
        <v>34.853761404222574</v>
      </c>
      <c r="O36" s="505"/>
    </row>
    <row r="37" spans="1:15" ht="15">
      <c r="A37" s="504"/>
      <c r="B37" s="505"/>
      <c r="C37" s="505"/>
      <c r="D37" s="506">
        <f>D14+E14</f>
        <v>0</v>
      </c>
      <c r="E37" s="505"/>
      <c r="F37" s="505"/>
      <c r="G37" s="506">
        <f>G14+H14</f>
        <v>0</v>
      </c>
      <c r="H37" s="505"/>
      <c r="I37" s="505"/>
      <c r="J37" s="505"/>
      <c r="K37" s="505"/>
      <c r="L37" s="505"/>
      <c r="M37" s="505"/>
      <c r="N37" s="505"/>
      <c r="O37" s="505"/>
    </row>
    <row r="38" spans="1:15" ht="15">
      <c r="A38" s="504"/>
      <c r="B38" s="505"/>
      <c r="C38" s="505"/>
      <c r="D38" s="505"/>
      <c r="E38" s="505"/>
      <c r="F38" s="505"/>
      <c r="G38" s="506"/>
      <c r="H38" s="505"/>
      <c r="I38" s="505"/>
      <c r="J38" s="505"/>
      <c r="K38" s="505"/>
      <c r="L38" s="505"/>
      <c r="M38" s="505"/>
      <c r="N38" s="505"/>
      <c r="O38" s="505"/>
    </row>
    <row r="39" spans="1:15" ht="15">
      <c r="A39" s="504"/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</row>
    <row r="40" spans="1:15" ht="15">
      <c r="A40" s="504"/>
      <c r="B40" s="505"/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</row>
    <row r="41" spans="1:15" ht="15">
      <c r="A41" s="504"/>
      <c r="B41" s="505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</row>
    <row r="42" spans="1:15" ht="15">
      <c r="B42" s="505"/>
      <c r="C42" s="505"/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</row>
    <row r="43" spans="1:15" ht="15">
      <c r="B43" s="505"/>
      <c r="C43" s="505"/>
      <c r="D43" s="505"/>
      <c r="E43" s="505"/>
      <c r="F43" s="505"/>
      <c r="G43" s="505"/>
      <c r="H43" s="505"/>
      <c r="I43" s="505"/>
      <c r="J43" s="505"/>
      <c r="K43" s="505"/>
      <c r="L43" s="505"/>
      <c r="M43" s="505"/>
      <c r="N43" s="505"/>
      <c r="O43" s="505"/>
    </row>
    <row r="44" spans="1:15" ht="15"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</row>
    <row r="45" spans="1:15" ht="15">
      <c r="B45" s="505"/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</row>
    <row r="46" spans="1:15" ht="15">
      <c r="B46" s="505"/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</row>
    <row r="47" spans="1:15" ht="15">
      <c r="B47" s="505"/>
      <c r="C47" s="505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</row>
    <row r="48" spans="1:15" ht="15"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</row>
    <row r="49" spans="2:14" ht="15">
      <c r="B49" s="507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</row>
    <row r="50" spans="2:14" ht="15">
      <c r="B50" s="507"/>
      <c r="C50" s="507"/>
      <c r="D50" s="507"/>
      <c r="E50" s="507"/>
      <c r="F50" s="507"/>
      <c r="G50" s="507"/>
      <c r="H50" s="507"/>
      <c r="I50" s="507"/>
      <c r="J50" s="507"/>
      <c r="K50" s="507"/>
      <c r="L50" s="507"/>
      <c r="M50" s="507"/>
      <c r="N50" s="507"/>
    </row>
    <row r="51" spans="2:14" ht="15">
      <c r="B51" s="507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</row>
    <row r="52" spans="2:14" ht="15"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</row>
    <row r="53" spans="2:14" ht="15">
      <c r="B53" s="507"/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8"/>
  <sheetViews>
    <sheetView workbookViewId="0">
      <selection activeCell="H10" sqref="H10"/>
    </sheetView>
  </sheetViews>
  <sheetFormatPr defaultRowHeight="15.75"/>
  <cols>
    <col min="1" max="1" width="9.28515625" style="38" bestFit="1" customWidth="1"/>
    <col min="2" max="3" width="9.28515625" style="37" bestFit="1" customWidth="1"/>
    <col min="4" max="4" width="19.140625" style="38" customWidth="1"/>
    <col min="5" max="5" width="9.28515625" style="38" bestFit="1" customWidth="1"/>
    <col min="6" max="6" width="18" style="29" bestFit="1" customWidth="1"/>
    <col min="7" max="7" width="15.7109375" style="29" customWidth="1"/>
    <col min="8" max="8" width="9.85546875" style="38" bestFit="1" customWidth="1"/>
    <col min="9" max="259" width="9.140625" style="8"/>
    <col min="260" max="260" width="19.140625" style="8" customWidth="1"/>
    <col min="261" max="261" width="9.140625" style="8"/>
    <col min="262" max="262" width="15.140625" style="8" bestFit="1" customWidth="1"/>
    <col min="263" max="263" width="10.5703125" style="8" bestFit="1" customWidth="1"/>
    <col min="264" max="515" width="9.140625" style="8"/>
    <col min="516" max="516" width="19.140625" style="8" customWidth="1"/>
    <col min="517" max="517" width="9.140625" style="8"/>
    <col min="518" max="518" width="15.140625" style="8" bestFit="1" customWidth="1"/>
    <col min="519" max="519" width="10.5703125" style="8" bestFit="1" customWidth="1"/>
    <col min="520" max="771" width="9.140625" style="8"/>
    <col min="772" max="772" width="19.140625" style="8" customWidth="1"/>
    <col min="773" max="773" width="9.140625" style="8"/>
    <col min="774" max="774" width="15.140625" style="8" bestFit="1" customWidth="1"/>
    <col min="775" max="775" width="10.5703125" style="8" bestFit="1" customWidth="1"/>
    <col min="776" max="1027" width="9.140625" style="8"/>
    <col min="1028" max="1028" width="19.140625" style="8" customWidth="1"/>
    <col min="1029" max="1029" width="9.140625" style="8"/>
    <col min="1030" max="1030" width="15.140625" style="8" bestFit="1" customWidth="1"/>
    <col min="1031" max="1031" width="10.5703125" style="8" bestFit="1" customWidth="1"/>
    <col min="1032" max="1283" width="9.140625" style="8"/>
    <col min="1284" max="1284" width="19.140625" style="8" customWidth="1"/>
    <col min="1285" max="1285" width="9.140625" style="8"/>
    <col min="1286" max="1286" width="15.140625" style="8" bestFit="1" customWidth="1"/>
    <col min="1287" max="1287" width="10.5703125" style="8" bestFit="1" customWidth="1"/>
    <col min="1288" max="1539" width="9.140625" style="8"/>
    <col min="1540" max="1540" width="19.140625" style="8" customWidth="1"/>
    <col min="1541" max="1541" width="9.140625" style="8"/>
    <col min="1542" max="1542" width="15.140625" style="8" bestFit="1" customWidth="1"/>
    <col min="1543" max="1543" width="10.5703125" style="8" bestFit="1" customWidth="1"/>
    <col min="1544" max="1795" width="9.140625" style="8"/>
    <col min="1796" max="1796" width="19.140625" style="8" customWidth="1"/>
    <col min="1797" max="1797" width="9.140625" style="8"/>
    <col min="1798" max="1798" width="15.140625" style="8" bestFit="1" customWidth="1"/>
    <col min="1799" max="1799" width="10.5703125" style="8" bestFit="1" customWidth="1"/>
    <col min="1800" max="2051" width="9.140625" style="8"/>
    <col min="2052" max="2052" width="19.140625" style="8" customWidth="1"/>
    <col min="2053" max="2053" width="9.140625" style="8"/>
    <col min="2054" max="2054" width="15.140625" style="8" bestFit="1" customWidth="1"/>
    <col min="2055" max="2055" width="10.5703125" style="8" bestFit="1" customWidth="1"/>
    <col min="2056" max="2307" width="9.140625" style="8"/>
    <col min="2308" max="2308" width="19.140625" style="8" customWidth="1"/>
    <col min="2309" max="2309" width="9.140625" style="8"/>
    <col min="2310" max="2310" width="15.140625" style="8" bestFit="1" customWidth="1"/>
    <col min="2311" max="2311" width="10.5703125" style="8" bestFit="1" customWidth="1"/>
    <col min="2312" max="2563" width="9.140625" style="8"/>
    <col min="2564" max="2564" width="19.140625" style="8" customWidth="1"/>
    <col min="2565" max="2565" width="9.140625" style="8"/>
    <col min="2566" max="2566" width="15.140625" style="8" bestFit="1" customWidth="1"/>
    <col min="2567" max="2567" width="10.5703125" style="8" bestFit="1" customWidth="1"/>
    <col min="2568" max="2819" width="9.140625" style="8"/>
    <col min="2820" max="2820" width="19.140625" style="8" customWidth="1"/>
    <col min="2821" max="2821" width="9.140625" style="8"/>
    <col min="2822" max="2822" width="15.140625" style="8" bestFit="1" customWidth="1"/>
    <col min="2823" max="2823" width="10.5703125" style="8" bestFit="1" customWidth="1"/>
    <col min="2824" max="3075" width="9.140625" style="8"/>
    <col min="3076" max="3076" width="19.140625" style="8" customWidth="1"/>
    <col min="3077" max="3077" width="9.140625" style="8"/>
    <col min="3078" max="3078" width="15.140625" style="8" bestFit="1" customWidth="1"/>
    <col min="3079" max="3079" width="10.5703125" style="8" bestFit="1" customWidth="1"/>
    <col min="3080" max="3331" width="9.140625" style="8"/>
    <col min="3332" max="3332" width="19.140625" style="8" customWidth="1"/>
    <col min="3333" max="3333" width="9.140625" style="8"/>
    <col min="3334" max="3334" width="15.140625" style="8" bestFit="1" customWidth="1"/>
    <col min="3335" max="3335" width="10.5703125" style="8" bestFit="1" customWidth="1"/>
    <col min="3336" max="3587" width="9.140625" style="8"/>
    <col min="3588" max="3588" width="19.140625" style="8" customWidth="1"/>
    <col min="3589" max="3589" width="9.140625" style="8"/>
    <col min="3590" max="3590" width="15.140625" style="8" bestFit="1" customWidth="1"/>
    <col min="3591" max="3591" width="10.5703125" style="8" bestFit="1" customWidth="1"/>
    <col min="3592" max="3843" width="9.140625" style="8"/>
    <col min="3844" max="3844" width="19.140625" style="8" customWidth="1"/>
    <col min="3845" max="3845" width="9.140625" style="8"/>
    <col min="3846" max="3846" width="15.140625" style="8" bestFit="1" customWidth="1"/>
    <col min="3847" max="3847" width="10.5703125" style="8" bestFit="1" customWidth="1"/>
    <col min="3848" max="4099" width="9.140625" style="8"/>
    <col min="4100" max="4100" width="19.140625" style="8" customWidth="1"/>
    <col min="4101" max="4101" width="9.140625" style="8"/>
    <col min="4102" max="4102" width="15.140625" style="8" bestFit="1" customWidth="1"/>
    <col min="4103" max="4103" width="10.5703125" style="8" bestFit="1" customWidth="1"/>
    <col min="4104" max="4355" width="9.140625" style="8"/>
    <col min="4356" max="4356" width="19.140625" style="8" customWidth="1"/>
    <col min="4357" max="4357" width="9.140625" style="8"/>
    <col min="4358" max="4358" width="15.140625" style="8" bestFit="1" customWidth="1"/>
    <col min="4359" max="4359" width="10.5703125" style="8" bestFit="1" customWidth="1"/>
    <col min="4360" max="4611" width="9.140625" style="8"/>
    <col min="4612" max="4612" width="19.140625" style="8" customWidth="1"/>
    <col min="4613" max="4613" width="9.140625" style="8"/>
    <col min="4614" max="4614" width="15.140625" style="8" bestFit="1" customWidth="1"/>
    <col min="4615" max="4615" width="10.5703125" style="8" bestFit="1" customWidth="1"/>
    <col min="4616" max="4867" width="9.140625" style="8"/>
    <col min="4868" max="4868" width="19.140625" style="8" customWidth="1"/>
    <col min="4869" max="4869" width="9.140625" style="8"/>
    <col min="4870" max="4870" width="15.140625" style="8" bestFit="1" customWidth="1"/>
    <col min="4871" max="4871" width="10.5703125" style="8" bestFit="1" customWidth="1"/>
    <col min="4872" max="5123" width="9.140625" style="8"/>
    <col min="5124" max="5124" width="19.140625" style="8" customWidth="1"/>
    <col min="5125" max="5125" width="9.140625" style="8"/>
    <col min="5126" max="5126" width="15.140625" style="8" bestFit="1" customWidth="1"/>
    <col min="5127" max="5127" width="10.5703125" style="8" bestFit="1" customWidth="1"/>
    <col min="5128" max="5379" width="9.140625" style="8"/>
    <col min="5380" max="5380" width="19.140625" style="8" customWidth="1"/>
    <col min="5381" max="5381" width="9.140625" style="8"/>
    <col min="5382" max="5382" width="15.140625" style="8" bestFit="1" customWidth="1"/>
    <col min="5383" max="5383" width="10.5703125" style="8" bestFit="1" customWidth="1"/>
    <col min="5384" max="5635" width="9.140625" style="8"/>
    <col min="5636" max="5636" width="19.140625" style="8" customWidth="1"/>
    <col min="5637" max="5637" width="9.140625" style="8"/>
    <col min="5638" max="5638" width="15.140625" style="8" bestFit="1" customWidth="1"/>
    <col min="5639" max="5639" width="10.5703125" style="8" bestFit="1" customWidth="1"/>
    <col min="5640" max="5891" width="9.140625" style="8"/>
    <col min="5892" max="5892" width="19.140625" style="8" customWidth="1"/>
    <col min="5893" max="5893" width="9.140625" style="8"/>
    <col min="5894" max="5894" width="15.140625" style="8" bestFit="1" customWidth="1"/>
    <col min="5895" max="5895" width="10.5703125" style="8" bestFit="1" customWidth="1"/>
    <col min="5896" max="6147" width="9.140625" style="8"/>
    <col min="6148" max="6148" width="19.140625" style="8" customWidth="1"/>
    <col min="6149" max="6149" width="9.140625" style="8"/>
    <col min="6150" max="6150" width="15.140625" style="8" bestFit="1" customWidth="1"/>
    <col min="6151" max="6151" width="10.5703125" style="8" bestFit="1" customWidth="1"/>
    <col min="6152" max="6403" width="9.140625" style="8"/>
    <col min="6404" max="6404" width="19.140625" style="8" customWidth="1"/>
    <col min="6405" max="6405" width="9.140625" style="8"/>
    <col min="6406" max="6406" width="15.140625" style="8" bestFit="1" customWidth="1"/>
    <col min="6407" max="6407" width="10.5703125" style="8" bestFit="1" customWidth="1"/>
    <col min="6408" max="6659" width="9.140625" style="8"/>
    <col min="6660" max="6660" width="19.140625" style="8" customWidth="1"/>
    <col min="6661" max="6661" width="9.140625" style="8"/>
    <col min="6662" max="6662" width="15.140625" style="8" bestFit="1" customWidth="1"/>
    <col min="6663" max="6663" width="10.5703125" style="8" bestFit="1" customWidth="1"/>
    <col min="6664" max="6915" width="9.140625" style="8"/>
    <col min="6916" max="6916" width="19.140625" style="8" customWidth="1"/>
    <col min="6917" max="6917" width="9.140625" style="8"/>
    <col min="6918" max="6918" width="15.140625" style="8" bestFit="1" customWidth="1"/>
    <col min="6919" max="6919" width="10.5703125" style="8" bestFit="1" customWidth="1"/>
    <col min="6920" max="7171" width="9.140625" style="8"/>
    <col min="7172" max="7172" width="19.140625" style="8" customWidth="1"/>
    <col min="7173" max="7173" width="9.140625" style="8"/>
    <col min="7174" max="7174" width="15.140625" style="8" bestFit="1" customWidth="1"/>
    <col min="7175" max="7175" width="10.5703125" style="8" bestFit="1" customWidth="1"/>
    <col min="7176" max="7427" width="9.140625" style="8"/>
    <col min="7428" max="7428" width="19.140625" style="8" customWidth="1"/>
    <col min="7429" max="7429" width="9.140625" style="8"/>
    <col min="7430" max="7430" width="15.140625" style="8" bestFit="1" customWidth="1"/>
    <col min="7431" max="7431" width="10.5703125" style="8" bestFit="1" customWidth="1"/>
    <col min="7432" max="7683" width="9.140625" style="8"/>
    <col min="7684" max="7684" width="19.140625" style="8" customWidth="1"/>
    <col min="7685" max="7685" width="9.140625" style="8"/>
    <col min="7686" max="7686" width="15.140625" style="8" bestFit="1" customWidth="1"/>
    <col min="7687" max="7687" width="10.5703125" style="8" bestFit="1" customWidth="1"/>
    <col min="7688" max="7939" width="9.140625" style="8"/>
    <col min="7940" max="7940" width="19.140625" style="8" customWidth="1"/>
    <col min="7941" max="7941" width="9.140625" style="8"/>
    <col min="7942" max="7942" width="15.140625" style="8" bestFit="1" customWidth="1"/>
    <col min="7943" max="7943" width="10.5703125" style="8" bestFit="1" customWidth="1"/>
    <col min="7944" max="8195" width="9.140625" style="8"/>
    <col min="8196" max="8196" width="19.140625" style="8" customWidth="1"/>
    <col min="8197" max="8197" width="9.140625" style="8"/>
    <col min="8198" max="8198" width="15.140625" style="8" bestFit="1" customWidth="1"/>
    <col min="8199" max="8199" width="10.5703125" style="8" bestFit="1" customWidth="1"/>
    <col min="8200" max="8451" width="9.140625" style="8"/>
    <col min="8452" max="8452" width="19.140625" style="8" customWidth="1"/>
    <col min="8453" max="8453" width="9.140625" style="8"/>
    <col min="8454" max="8454" width="15.140625" style="8" bestFit="1" customWidth="1"/>
    <col min="8455" max="8455" width="10.5703125" style="8" bestFit="1" customWidth="1"/>
    <col min="8456" max="8707" width="9.140625" style="8"/>
    <col min="8708" max="8708" width="19.140625" style="8" customWidth="1"/>
    <col min="8709" max="8709" width="9.140625" style="8"/>
    <col min="8710" max="8710" width="15.140625" style="8" bestFit="1" customWidth="1"/>
    <col min="8711" max="8711" width="10.5703125" style="8" bestFit="1" customWidth="1"/>
    <col min="8712" max="8963" width="9.140625" style="8"/>
    <col min="8964" max="8964" width="19.140625" style="8" customWidth="1"/>
    <col min="8965" max="8965" width="9.140625" style="8"/>
    <col min="8966" max="8966" width="15.140625" style="8" bestFit="1" customWidth="1"/>
    <col min="8967" max="8967" width="10.5703125" style="8" bestFit="1" customWidth="1"/>
    <col min="8968" max="9219" width="9.140625" style="8"/>
    <col min="9220" max="9220" width="19.140625" style="8" customWidth="1"/>
    <col min="9221" max="9221" width="9.140625" style="8"/>
    <col min="9222" max="9222" width="15.140625" style="8" bestFit="1" customWidth="1"/>
    <col min="9223" max="9223" width="10.5703125" style="8" bestFit="1" customWidth="1"/>
    <col min="9224" max="9475" width="9.140625" style="8"/>
    <col min="9476" max="9476" width="19.140625" style="8" customWidth="1"/>
    <col min="9477" max="9477" width="9.140625" style="8"/>
    <col min="9478" max="9478" width="15.140625" style="8" bestFit="1" customWidth="1"/>
    <col min="9479" max="9479" width="10.5703125" style="8" bestFit="1" customWidth="1"/>
    <col min="9480" max="9731" width="9.140625" style="8"/>
    <col min="9732" max="9732" width="19.140625" style="8" customWidth="1"/>
    <col min="9733" max="9733" width="9.140625" style="8"/>
    <col min="9734" max="9734" width="15.140625" style="8" bestFit="1" customWidth="1"/>
    <col min="9735" max="9735" width="10.5703125" style="8" bestFit="1" customWidth="1"/>
    <col min="9736" max="9987" width="9.140625" style="8"/>
    <col min="9988" max="9988" width="19.140625" style="8" customWidth="1"/>
    <col min="9989" max="9989" width="9.140625" style="8"/>
    <col min="9990" max="9990" width="15.140625" style="8" bestFit="1" customWidth="1"/>
    <col min="9991" max="9991" width="10.5703125" style="8" bestFit="1" customWidth="1"/>
    <col min="9992" max="10243" width="9.140625" style="8"/>
    <col min="10244" max="10244" width="19.140625" style="8" customWidth="1"/>
    <col min="10245" max="10245" width="9.140625" style="8"/>
    <col min="10246" max="10246" width="15.140625" style="8" bestFit="1" customWidth="1"/>
    <col min="10247" max="10247" width="10.5703125" style="8" bestFit="1" customWidth="1"/>
    <col min="10248" max="10499" width="9.140625" style="8"/>
    <col min="10500" max="10500" width="19.140625" style="8" customWidth="1"/>
    <col min="10501" max="10501" width="9.140625" style="8"/>
    <col min="10502" max="10502" width="15.140625" style="8" bestFit="1" customWidth="1"/>
    <col min="10503" max="10503" width="10.5703125" style="8" bestFit="1" customWidth="1"/>
    <col min="10504" max="10755" width="9.140625" style="8"/>
    <col min="10756" max="10756" width="19.140625" style="8" customWidth="1"/>
    <col min="10757" max="10757" width="9.140625" style="8"/>
    <col min="10758" max="10758" width="15.140625" style="8" bestFit="1" customWidth="1"/>
    <col min="10759" max="10759" width="10.5703125" style="8" bestFit="1" customWidth="1"/>
    <col min="10760" max="11011" width="9.140625" style="8"/>
    <col min="11012" max="11012" width="19.140625" style="8" customWidth="1"/>
    <col min="11013" max="11013" width="9.140625" style="8"/>
    <col min="11014" max="11014" width="15.140625" style="8" bestFit="1" customWidth="1"/>
    <col min="11015" max="11015" width="10.5703125" style="8" bestFit="1" customWidth="1"/>
    <col min="11016" max="11267" width="9.140625" style="8"/>
    <col min="11268" max="11268" width="19.140625" style="8" customWidth="1"/>
    <col min="11269" max="11269" width="9.140625" style="8"/>
    <col min="11270" max="11270" width="15.140625" style="8" bestFit="1" customWidth="1"/>
    <col min="11271" max="11271" width="10.5703125" style="8" bestFit="1" customWidth="1"/>
    <col min="11272" max="11523" width="9.140625" style="8"/>
    <col min="11524" max="11524" width="19.140625" style="8" customWidth="1"/>
    <col min="11525" max="11525" width="9.140625" style="8"/>
    <col min="11526" max="11526" width="15.140625" style="8" bestFit="1" customWidth="1"/>
    <col min="11527" max="11527" width="10.5703125" style="8" bestFit="1" customWidth="1"/>
    <col min="11528" max="11779" width="9.140625" style="8"/>
    <col min="11780" max="11780" width="19.140625" style="8" customWidth="1"/>
    <col min="11781" max="11781" width="9.140625" style="8"/>
    <col min="11782" max="11782" width="15.140625" style="8" bestFit="1" customWidth="1"/>
    <col min="11783" max="11783" width="10.5703125" style="8" bestFit="1" customWidth="1"/>
    <col min="11784" max="12035" width="9.140625" style="8"/>
    <col min="12036" max="12036" width="19.140625" style="8" customWidth="1"/>
    <col min="12037" max="12037" width="9.140625" style="8"/>
    <col min="12038" max="12038" width="15.140625" style="8" bestFit="1" customWidth="1"/>
    <col min="12039" max="12039" width="10.5703125" style="8" bestFit="1" customWidth="1"/>
    <col min="12040" max="12291" width="9.140625" style="8"/>
    <col min="12292" max="12292" width="19.140625" style="8" customWidth="1"/>
    <col min="12293" max="12293" width="9.140625" style="8"/>
    <col min="12294" max="12294" width="15.140625" style="8" bestFit="1" customWidth="1"/>
    <col min="12295" max="12295" width="10.5703125" style="8" bestFit="1" customWidth="1"/>
    <col min="12296" max="12547" width="9.140625" style="8"/>
    <col min="12548" max="12548" width="19.140625" style="8" customWidth="1"/>
    <col min="12549" max="12549" width="9.140625" style="8"/>
    <col min="12550" max="12550" width="15.140625" style="8" bestFit="1" customWidth="1"/>
    <col min="12551" max="12551" width="10.5703125" style="8" bestFit="1" customWidth="1"/>
    <col min="12552" max="12803" width="9.140625" style="8"/>
    <col min="12804" max="12804" width="19.140625" style="8" customWidth="1"/>
    <col min="12805" max="12805" width="9.140625" style="8"/>
    <col min="12806" max="12806" width="15.140625" style="8" bestFit="1" customWidth="1"/>
    <col min="12807" max="12807" width="10.5703125" style="8" bestFit="1" customWidth="1"/>
    <col min="12808" max="13059" width="9.140625" style="8"/>
    <col min="13060" max="13060" width="19.140625" style="8" customWidth="1"/>
    <col min="13061" max="13061" width="9.140625" style="8"/>
    <col min="13062" max="13062" width="15.140625" style="8" bestFit="1" customWidth="1"/>
    <col min="13063" max="13063" width="10.5703125" style="8" bestFit="1" customWidth="1"/>
    <col min="13064" max="13315" width="9.140625" style="8"/>
    <col min="13316" max="13316" width="19.140625" style="8" customWidth="1"/>
    <col min="13317" max="13317" width="9.140625" style="8"/>
    <col min="13318" max="13318" width="15.140625" style="8" bestFit="1" customWidth="1"/>
    <col min="13319" max="13319" width="10.5703125" style="8" bestFit="1" customWidth="1"/>
    <col min="13320" max="13571" width="9.140625" style="8"/>
    <col min="13572" max="13572" width="19.140625" style="8" customWidth="1"/>
    <col min="13573" max="13573" width="9.140625" style="8"/>
    <col min="13574" max="13574" width="15.140625" style="8" bestFit="1" customWidth="1"/>
    <col min="13575" max="13575" width="10.5703125" style="8" bestFit="1" customWidth="1"/>
    <col min="13576" max="13827" width="9.140625" style="8"/>
    <col min="13828" max="13828" width="19.140625" style="8" customWidth="1"/>
    <col min="13829" max="13829" width="9.140625" style="8"/>
    <col min="13830" max="13830" width="15.140625" style="8" bestFit="1" customWidth="1"/>
    <col min="13831" max="13831" width="10.5703125" style="8" bestFit="1" customWidth="1"/>
    <col min="13832" max="14083" width="9.140625" style="8"/>
    <col min="14084" max="14084" width="19.140625" style="8" customWidth="1"/>
    <col min="14085" max="14085" width="9.140625" style="8"/>
    <col min="14086" max="14086" width="15.140625" style="8" bestFit="1" customWidth="1"/>
    <col min="14087" max="14087" width="10.5703125" style="8" bestFit="1" customWidth="1"/>
    <col min="14088" max="14339" width="9.140625" style="8"/>
    <col min="14340" max="14340" width="19.140625" style="8" customWidth="1"/>
    <col min="14341" max="14341" width="9.140625" style="8"/>
    <col min="14342" max="14342" width="15.140625" style="8" bestFit="1" customWidth="1"/>
    <col min="14343" max="14343" width="10.5703125" style="8" bestFit="1" customWidth="1"/>
    <col min="14344" max="14595" width="9.140625" style="8"/>
    <col min="14596" max="14596" width="19.140625" style="8" customWidth="1"/>
    <col min="14597" max="14597" width="9.140625" style="8"/>
    <col min="14598" max="14598" width="15.140625" style="8" bestFit="1" customWidth="1"/>
    <col min="14599" max="14599" width="10.5703125" style="8" bestFit="1" customWidth="1"/>
    <col min="14600" max="14851" width="9.140625" style="8"/>
    <col min="14852" max="14852" width="19.140625" style="8" customWidth="1"/>
    <col min="14853" max="14853" width="9.140625" style="8"/>
    <col min="14854" max="14854" width="15.140625" style="8" bestFit="1" customWidth="1"/>
    <col min="14855" max="14855" width="10.5703125" style="8" bestFit="1" customWidth="1"/>
    <col min="14856" max="15107" width="9.140625" style="8"/>
    <col min="15108" max="15108" width="19.140625" style="8" customWidth="1"/>
    <col min="15109" max="15109" width="9.140625" style="8"/>
    <col min="15110" max="15110" width="15.140625" style="8" bestFit="1" customWidth="1"/>
    <col min="15111" max="15111" width="10.5703125" style="8" bestFit="1" customWidth="1"/>
    <col min="15112" max="15363" width="9.140625" style="8"/>
    <col min="15364" max="15364" width="19.140625" style="8" customWidth="1"/>
    <col min="15365" max="15365" width="9.140625" style="8"/>
    <col min="15366" max="15366" width="15.140625" style="8" bestFit="1" customWidth="1"/>
    <col min="15367" max="15367" width="10.5703125" style="8" bestFit="1" customWidth="1"/>
    <col min="15368" max="15619" width="9.140625" style="8"/>
    <col min="15620" max="15620" width="19.140625" style="8" customWidth="1"/>
    <col min="15621" max="15621" width="9.140625" style="8"/>
    <col min="15622" max="15622" width="15.140625" style="8" bestFit="1" customWidth="1"/>
    <col min="15623" max="15623" width="10.5703125" style="8" bestFit="1" customWidth="1"/>
    <col min="15624" max="15875" width="9.140625" style="8"/>
    <col min="15876" max="15876" width="19.140625" style="8" customWidth="1"/>
    <col min="15877" max="15877" width="9.140625" style="8"/>
    <col min="15878" max="15878" width="15.140625" style="8" bestFit="1" customWidth="1"/>
    <col min="15879" max="15879" width="10.5703125" style="8" bestFit="1" customWidth="1"/>
    <col min="15880" max="16131" width="9.140625" style="8"/>
    <col min="16132" max="16132" width="19.140625" style="8" customWidth="1"/>
    <col min="16133" max="16133" width="9.140625" style="8"/>
    <col min="16134" max="16134" width="15.140625" style="8" bestFit="1" customWidth="1"/>
    <col min="16135" max="16135" width="10.5703125" style="8" bestFit="1" customWidth="1"/>
    <col min="16136" max="16384" width="9.140625" style="8"/>
  </cols>
  <sheetData>
    <row r="1" spans="1:8" ht="26.25" customHeight="1">
      <c r="A1" s="33" t="s">
        <v>136</v>
      </c>
      <c r="B1" s="33" t="s">
        <v>137</v>
      </c>
      <c r="C1" s="33" t="s">
        <v>138</v>
      </c>
      <c r="D1" s="33" t="s">
        <v>140</v>
      </c>
      <c r="E1" s="33" t="s">
        <v>152</v>
      </c>
      <c r="F1" s="34" t="s">
        <v>141</v>
      </c>
      <c r="G1" s="34" t="s">
        <v>142</v>
      </c>
      <c r="H1" s="33" t="s">
        <v>143</v>
      </c>
    </row>
    <row r="2" spans="1:8" s="82" customFormat="1" ht="23.25" customHeight="1">
      <c r="A2" s="212">
        <v>2568</v>
      </c>
      <c r="B2" s="28">
        <v>2</v>
      </c>
      <c r="C2" s="28">
        <v>1</v>
      </c>
      <c r="D2" s="213" t="s">
        <v>81</v>
      </c>
      <c r="E2" s="214">
        <v>1</v>
      </c>
      <c r="F2" s="215">
        <v>263000</v>
      </c>
      <c r="G2" s="41">
        <v>263000</v>
      </c>
      <c r="H2" s="42">
        <v>100</v>
      </c>
    </row>
    <row r="3" spans="1:8" s="82" customFormat="1" ht="23.25" customHeight="1">
      <c r="A3" s="212">
        <v>2568</v>
      </c>
      <c r="B3" s="28">
        <v>2</v>
      </c>
      <c r="C3" s="28">
        <v>1</v>
      </c>
      <c r="D3" s="213" t="s">
        <v>83</v>
      </c>
      <c r="E3" s="214">
        <v>1</v>
      </c>
      <c r="F3" s="215">
        <v>10800</v>
      </c>
      <c r="G3" s="41">
        <v>10800</v>
      </c>
      <c r="H3" s="42">
        <v>100</v>
      </c>
    </row>
    <row r="4" spans="1:8" ht="23.25" customHeight="1">
      <c r="A4" s="212">
        <v>2568</v>
      </c>
      <c r="B4" s="28">
        <v>2</v>
      </c>
      <c r="C4" s="28">
        <v>1</v>
      </c>
      <c r="D4" s="790" t="s">
        <v>78</v>
      </c>
      <c r="E4" s="792">
        <v>1</v>
      </c>
      <c r="F4" s="791">
        <v>397125</v>
      </c>
      <c r="G4" s="791">
        <v>0</v>
      </c>
      <c r="H4" s="791">
        <v>0</v>
      </c>
    </row>
    <row r="5" spans="1:8">
      <c r="A5" s="209"/>
      <c r="B5" s="210"/>
      <c r="C5" s="210"/>
      <c r="D5" s="209"/>
      <c r="E5" s="209"/>
      <c r="F5" s="211"/>
      <c r="G5" s="211"/>
      <c r="H5" s="209"/>
    </row>
    <row r="6" spans="1:8">
      <c r="A6" s="209"/>
      <c r="B6" s="210"/>
      <c r="C6" s="210"/>
      <c r="D6" s="209"/>
      <c r="E6" s="209"/>
      <c r="F6" s="211"/>
      <c r="G6" s="211"/>
      <c r="H6" s="209"/>
    </row>
    <row r="7" spans="1:8">
      <c r="A7" s="209"/>
      <c r="B7" s="210"/>
      <c r="C7" s="210"/>
      <c r="D7" s="209"/>
      <c r="E7" s="209"/>
      <c r="F7" s="211"/>
      <c r="G7" s="211"/>
      <c r="H7" s="209"/>
    </row>
    <row r="8" spans="1:8">
      <c r="A8" s="209"/>
      <c r="B8" s="210"/>
      <c r="C8" s="210"/>
      <c r="D8" s="209"/>
      <c r="E8" s="209"/>
      <c r="F8" s="211"/>
      <c r="G8" s="211"/>
      <c r="H8" s="209"/>
    </row>
  </sheetData>
  <sortState xmlns:xlrd2="http://schemas.microsoft.com/office/spreadsheetml/2017/richdata2" ref="D2:H3">
    <sortCondition descending="1" ref="H2:H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V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6" sqref="L6"/>
    </sheetView>
  </sheetViews>
  <sheetFormatPr defaultColWidth="9.140625" defaultRowHeight="22.5"/>
  <cols>
    <col min="1" max="1" width="6.42578125" style="237" customWidth="1"/>
    <col min="2" max="2" width="17.7109375" style="237" customWidth="1"/>
    <col min="3" max="3" width="40.5703125" style="237" customWidth="1"/>
    <col min="4" max="4" width="20.7109375" style="89" customWidth="1"/>
    <col min="5" max="5" width="20.7109375" style="90" customWidth="1"/>
    <col min="6" max="6" width="12.7109375" style="91" customWidth="1"/>
    <col min="7" max="7" width="20.7109375" style="90" customWidth="1"/>
    <col min="8" max="8" width="12.7109375" style="90" customWidth="1"/>
    <col min="9" max="9" width="20.7109375" style="92" customWidth="1"/>
    <col min="10" max="10" width="12.7109375" style="91" customWidth="1"/>
    <col min="11" max="11" width="20.7109375" style="238" customWidth="1"/>
    <col min="12" max="16384" width="9.140625" style="239"/>
  </cols>
  <sheetData>
    <row r="1" spans="1:11" s="531" customFormat="1" ht="30" customHeight="1">
      <c r="A1" s="928" t="s">
        <v>207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</row>
    <row r="2" spans="1:11" s="531" customFormat="1" ht="30" customHeight="1">
      <c r="A2" s="928" t="s">
        <v>133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</row>
    <row r="3" spans="1:11" s="531" customFormat="1" ht="30" customHeight="1">
      <c r="A3" s="929" t="str">
        <f>[3]จังหวัด!A3</f>
        <v xml:space="preserve">ข้อมูลสะสมตั้งแต่วันที่ 1 ตุลาคม 2567 ถึงวันที่ 15 พฤษภาคม 2568 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</row>
    <row r="4" spans="1:11" s="531" customFormat="1" ht="30" customHeight="1">
      <c r="A4" s="930" t="s">
        <v>112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</row>
    <row r="5" spans="1:11" s="532" customFormat="1" ht="27.95" customHeight="1">
      <c r="A5" s="937" t="s">
        <v>113</v>
      </c>
      <c r="B5" s="939" t="s">
        <v>75</v>
      </c>
      <c r="C5" s="940" t="s">
        <v>76</v>
      </c>
      <c r="D5" s="942" t="s">
        <v>177</v>
      </c>
      <c r="E5" s="923" t="s">
        <v>167</v>
      </c>
      <c r="F5" s="923"/>
      <c r="G5" s="923"/>
      <c r="H5" s="923"/>
      <c r="I5" s="923"/>
      <c r="J5" s="924"/>
      <c r="K5" s="931" t="s">
        <v>4</v>
      </c>
    </row>
    <row r="6" spans="1:11" s="532" customFormat="1" ht="27.95" customHeight="1">
      <c r="A6" s="938"/>
      <c r="B6" s="909"/>
      <c r="C6" s="941"/>
      <c r="D6" s="943"/>
      <c r="E6" s="925" t="s">
        <v>114</v>
      </c>
      <c r="F6" s="925"/>
      <c r="G6" s="926" t="s">
        <v>88</v>
      </c>
      <c r="H6" s="927"/>
      <c r="I6" s="925" t="s">
        <v>400</v>
      </c>
      <c r="J6" s="925"/>
      <c r="K6" s="932"/>
    </row>
    <row r="7" spans="1:11" s="532" customFormat="1" ht="27.95" customHeight="1">
      <c r="A7" s="938"/>
      <c r="B7" s="909"/>
      <c r="C7" s="941"/>
      <c r="D7" s="943"/>
      <c r="E7" s="93" t="s">
        <v>111</v>
      </c>
      <c r="F7" s="94" t="s">
        <v>7</v>
      </c>
      <c r="G7" s="93" t="s">
        <v>111</v>
      </c>
      <c r="H7" s="240" t="s">
        <v>7</v>
      </c>
      <c r="I7" s="93" t="s">
        <v>111</v>
      </c>
      <c r="J7" s="240" t="s">
        <v>7</v>
      </c>
      <c r="K7" s="933"/>
    </row>
    <row r="8" spans="1:11" s="534" customFormat="1" ht="27.95" customHeight="1" thickBot="1">
      <c r="A8" s="934" t="s">
        <v>12</v>
      </c>
      <c r="B8" s="935"/>
      <c r="C8" s="936"/>
      <c r="D8" s="170">
        <v>958822186.41999996</v>
      </c>
      <c r="E8" s="170">
        <v>277612360.60000002</v>
      </c>
      <c r="F8" s="171">
        <v>28.953476935753283</v>
      </c>
      <c r="G8" s="170">
        <v>243273228</v>
      </c>
      <c r="H8" s="533">
        <v>25.372089991818068</v>
      </c>
      <c r="I8" s="170">
        <v>520885588.60000002</v>
      </c>
      <c r="J8" s="171">
        <v>54.325566927571352</v>
      </c>
      <c r="K8" s="170">
        <v>437936597.81999993</v>
      </c>
    </row>
    <row r="9" spans="1:11" s="532" customFormat="1" ht="27.95" customHeight="1" thickTop="1">
      <c r="A9" s="535">
        <v>1</v>
      </c>
      <c r="B9" s="535">
        <f>[3]ส่วนกลาง!B22</f>
        <v>1500400125</v>
      </c>
      <c r="C9" s="835" t="s">
        <v>146</v>
      </c>
      <c r="D9" s="536">
        <v>2365063.04</v>
      </c>
      <c r="E9" s="537">
        <v>2105425.14</v>
      </c>
      <c r="F9" s="538">
        <v>89.021945901281342</v>
      </c>
      <c r="G9" s="539">
        <v>0</v>
      </c>
      <c r="H9" s="539">
        <v>0</v>
      </c>
      <c r="I9" s="540">
        <v>2105425.14</v>
      </c>
      <c r="J9" s="538">
        <v>89.021945901281342</v>
      </c>
      <c r="K9" s="541">
        <v>259637.89999999991</v>
      </c>
    </row>
    <row r="10" spans="1:11" s="532" customFormat="1" ht="27.95" customHeight="1">
      <c r="A10" s="542">
        <v>2</v>
      </c>
      <c r="B10" s="542">
        <f>[3]ส่วนกลาง!B10</f>
        <v>1500400002</v>
      </c>
      <c r="C10" s="552" t="s">
        <v>115</v>
      </c>
      <c r="D10" s="544">
        <v>1363991.6</v>
      </c>
      <c r="E10" s="545">
        <v>1168293.6200000001</v>
      </c>
      <c r="F10" s="546">
        <v>85.652552405747954</v>
      </c>
      <c r="G10" s="547">
        <v>0</v>
      </c>
      <c r="H10" s="547">
        <v>0</v>
      </c>
      <c r="I10" s="548">
        <v>1168293.6200000001</v>
      </c>
      <c r="J10" s="549">
        <v>85.652552405747954</v>
      </c>
      <c r="K10" s="550">
        <v>195697.97999999998</v>
      </c>
    </row>
    <row r="11" spans="1:11" s="532" customFormat="1" ht="27.95" customHeight="1">
      <c r="A11" s="551">
        <v>3</v>
      </c>
      <c r="B11" s="836">
        <f>[3]ส่วนกลาง!B13</f>
        <v>1500400004</v>
      </c>
      <c r="C11" s="837" t="s">
        <v>186</v>
      </c>
      <c r="D11" s="544">
        <v>576579</v>
      </c>
      <c r="E11" s="545">
        <v>455879</v>
      </c>
      <c r="F11" s="838">
        <v>79.066181737454883</v>
      </c>
      <c r="G11" s="547">
        <v>0</v>
      </c>
      <c r="H11" s="556">
        <v>0</v>
      </c>
      <c r="I11" s="548">
        <v>455879</v>
      </c>
      <c r="J11" s="549">
        <v>79.066181737454883</v>
      </c>
      <c r="K11" s="550">
        <v>120700</v>
      </c>
    </row>
    <row r="12" spans="1:11" s="532" customFormat="1" ht="27.95" customHeight="1">
      <c r="A12" s="542">
        <v>4</v>
      </c>
      <c r="B12" s="542">
        <f>[3]ส่วนกลาง!B14</f>
        <v>1500400006</v>
      </c>
      <c r="C12" s="543" t="s">
        <v>118</v>
      </c>
      <c r="D12" s="544">
        <v>23153390</v>
      </c>
      <c r="E12" s="545">
        <v>4992696.3499999996</v>
      </c>
      <c r="F12" s="546">
        <v>21.563565205786279</v>
      </c>
      <c r="G12" s="547">
        <v>12089600</v>
      </c>
      <c r="H12" s="546">
        <v>52.215247961529613</v>
      </c>
      <c r="I12" s="548">
        <v>17082296.350000001</v>
      </c>
      <c r="J12" s="549">
        <v>73.778813167315903</v>
      </c>
      <c r="K12" s="550">
        <v>6071093.6499999985</v>
      </c>
    </row>
    <row r="13" spans="1:11" s="532" customFormat="1" ht="27.95" customHeight="1">
      <c r="A13" s="551">
        <v>5</v>
      </c>
      <c r="B13" s="542">
        <f>[3]ส่วนกลาง!B17</f>
        <v>1500400009</v>
      </c>
      <c r="C13" s="543" t="s">
        <v>208</v>
      </c>
      <c r="D13" s="544">
        <v>16053361.439999999</v>
      </c>
      <c r="E13" s="545">
        <v>11255445.810000001</v>
      </c>
      <c r="F13" s="546">
        <v>70.112704134069503</v>
      </c>
      <c r="G13" s="547">
        <v>400000</v>
      </c>
      <c r="H13" s="546">
        <v>2.4916899896324769</v>
      </c>
      <c r="I13" s="548">
        <v>11655445.810000001</v>
      </c>
      <c r="J13" s="549">
        <v>72.604394123701979</v>
      </c>
      <c r="K13" s="550">
        <v>4397915.629999999</v>
      </c>
    </row>
    <row r="14" spans="1:11" s="532" customFormat="1" ht="27.95" customHeight="1">
      <c r="A14" s="542">
        <v>6</v>
      </c>
      <c r="B14" s="542">
        <f>[3]ส่วนกลาง!B12</f>
        <v>1500400004</v>
      </c>
      <c r="C14" s="552" t="s">
        <v>116</v>
      </c>
      <c r="D14" s="544">
        <v>5314545</v>
      </c>
      <c r="E14" s="545">
        <v>3821957.08</v>
      </c>
      <c r="F14" s="546">
        <v>71.915038446376883</v>
      </c>
      <c r="G14" s="547">
        <v>0</v>
      </c>
      <c r="H14" s="547">
        <v>0</v>
      </c>
      <c r="I14" s="548">
        <v>3821957.08</v>
      </c>
      <c r="J14" s="549">
        <v>71.915038446376883</v>
      </c>
      <c r="K14" s="550">
        <v>1492587.92</v>
      </c>
    </row>
    <row r="15" spans="1:11" s="532" customFormat="1" ht="27.95" customHeight="1">
      <c r="A15" s="551">
        <v>7</v>
      </c>
      <c r="B15" s="542">
        <f>[3]ส่วนกลาง!B18</f>
        <v>1500400010</v>
      </c>
      <c r="C15" s="543" t="s">
        <v>121</v>
      </c>
      <c r="D15" s="544">
        <v>764590500</v>
      </c>
      <c r="E15" s="545">
        <v>231593768.49000001</v>
      </c>
      <c r="F15" s="546">
        <v>30.289909237689979</v>
      </c>
      <c r="G15" s="547">
        <v>230639628</v>
      </c>
      <c r="H15" s="546">
        <v>30.165118190717777</v>
      </c>
      <c r="I15" s="548">
        <v>462233396.49000001</v>
      </c>
      <c r="J15" s="549">
        <v>60.455027428407753</v>
      </c>
      <c r="K15" s="550">
        <v>302357103.50999999</v>
      </c>
    </row>
    <row r="16" spans="1:11" s="532" customFormat="1" ht="27.95" customHeight="1">
      <c r="A16" s="542">
        <v>8</v>
      </c>
      <c r="B16" s="542">
        <f>[3]ส่วนกลาง!B11</f>
        <v>1500400003</v>
      </c>
      <c r="C16" s="552" t="s">
        <v>117</v>
      </c>
      <c r="D16" s="544">
        <v>4115837</v>
      </c>
      <c r="E16" s="545">
        <v>2343499.9300000002</v>
      </c>
      <c r="F16" s="546">
        <v>56.938599123337497</v>
      </c>
      <c r="G16" s="547">
        <v>144000</v>
      </c>
      <c r="H16" s="546">
        <v>3.4986808272533629</v>
      </c>
      <c r="I16" s="548">
        <v>2487499.9300000002</v>
      </c>
      <c r="J16" s="549">
        <v>60.437279950590856</v>
      </c>
      <c r="K16" s="550">
        <v>1628337.0699999998</v>
      </c>
    </row>
    <row r="17" spans="1:11" s="532" customFormat="1" ht="27.95" customHeight="1">
      <c r="A17" s="551">
        <v>9</v>
      </c>
      <c r="B17" s="542">
        <f>[3]ส่วนกลาง!B9</f>
        <v>1500400001</v>
      </c>
      <c r="C17" s="552" t="s">
        <v>119</v>
      </c>
      <c r="D17" s="544">
        <v>533975</v>
      </c>
      <c r="E17" s="557">
        <v>293975</v>
      </c>
      <c r="F17" s="546">
        <v>55.054075565335452</v>
      </c>
      <c r="G17" s="547">
        <v>0</v>
      </c>
      <c r="H17" s="547">
        <v>0</v>
      </c>
      <c r="I17" s="548">
        <v>293975</v>
      </c>
      <c r="J17" s="549">
        <v>55.054075565335452</v>
      </c>
      <c r="K17" s="550">
        <v>240000</v>
      </c>
    </row>
    <row r="18" spans="1:11" s="532" customFormat="1" ht="27.95" customHeight="1">
      <c r="A18" s="542">
        <v>10</v>
      </c>
      <c r="B18" s="542">
        <f>[3]ส่วนกลาง!B20</f>
        <v>1500400111</v>
      </c>
      <c r="C18" s="552" t="s">
        <v>120</v>
      </c>
      <c r="D18" s="544">
        <v>7718812.3899999997</v>
      </c>
      <c r="E18" s="545">
        <v>3849004.87</v>
      </c>
      <c r="F18" s="546">
        <v>49.86524708109922</v>
      </c>
      <c r="G18" s="547">
        <v>0</v>
      </c>
      <c r="H18" s="547">
        <v>0</v>
      </c>
      <c r="I18" s="548">
        <v>3849004.87</v>
      </c>
      <c r="J18" s="549">
        <v>49.86524708109922</v>
      </c>
      <c r="K18" s="550">
        <v>3869807.5199999996</v>
      </c>
    </row>
    <row r="19" spans="1:11" s="532" customFormat="1" ht="27.95" customHeight="1">
      <c r="A19" s="551">
        <v>11</v>
      </c>
      <c r="B19" s="553">
        <f>[3]ส่วนกลาง!B16</f>
        <v>1500400008</v>
      </c>
      <c r="C19" s="554" t="s">
        <v>124</v>
      </c>
      <c r="D19" s="544">
        <v>11254953</v>
      </c>
      <c r="E19" s="545">
        <v>3190900</v>
      </c>
      <c r="F19" s="555">
        <v>28.351073522919197</v>
      </c>
      <c r="G19" s="547">
        <v>0</v>
      </c>
      <c r="H19" s="556">
        <v>0</v>
      </c>
      <c r="I19" s="548">
        <v>3190900</v>
      </c>
      <c r="J19" s="549">
        <v>28.351073522919197</v>
      </c>
      <c r="K19" s="550">
        <v>8064053</v>
      </c>
    </row>
    <row r="20" spans="1:11" s="532" customFormat="1" ht="27.95" customHeight="1">
      <c r="A20" s="542">
        <v>12</v>
      </c>
      <c r="B20" s="542">
        <f>[3]ส่วนกลาง!B15</f>
        <v>1500400007</v>
      </c>
      <c r="C20" s="552" t="s">
        <v>122</v>
      </c>
      <c r="D20" s="544">
        <v>11393896.65</v>
      </c>
      <c r="E20" s="545">
        <v>2832207.82</v>
      </c>
      <c r="F20" s="546">
        <v>24.857236352060468</v>
      </c>
      <c r="G20" s="547">
        <v>0</v>
      </c>
      <c r="H20" s="547">
        <v>0</v>
      </c>
      <c r="I20" s="548">
        <v>2832207.82</v>
      </c>
      <c r="J20" s="549">
        <v>24.857236352060468</v>
      </c>
      <c r="K20" s="550">
        <v>8561688.8300000001</v>
      </c>
    </row>
    <row r="21" spans="1:11" s="532" customFormat="1" ht="27.95" customHeight="1">
      <c r="A21" s="551">
        <v>13</v>
      </c>
      <c r="B21" s="553">
        <f>[3]ส่วนกลาง!B21</f>
        <v>1500400112</v>
      </c>
      <c r="C21" s="554" t="s">
        <v>87</v>
      </c>
      <c r="D21" s="544">
        <v>3861600</v>
      </c>
      <c r="E21" s="545">
        <v>423419</v>
      </c>
      <c r="F21" s="555">
        <v>10.964859125750984</v>
      </c>
      <c r="G21" s="547">
        <v>0</v>
      </c>
      <c r="H21" s="556">
        <v>0</v>
      </c>
      <c r="I21" s="548">
        <v>423419</v>
      </c>
      <c r="J21" s="549">
        <v>10.964859125750984</v>
      </c>
      <c r="K21" s="550">
        <v>3438181</v>
      </c>
    </row>
    <row r="22" spans="1:11" s="532" customFormat="1" ht="27.95" customHeight="1">
      <c r="A22" s="542">
        <v>14</v>
      </c>
      <c r="B22" s="558">
        <f>[3]ส่วนกลาง!B19</f>
        <v>1500400011</v>
      </c>
      <c r="C22" s="559" t="s">
        <v>123</v>
      </c>
      <c r="D22" s="544">
        <v>106525682.3</v>
      </c>
      <c r="E22" s="545">
        <v>9285888.4900000002</v>
      </c>
      <c r="F22" s="560">
        <v>8.7170420217059714</v>
      </c>
      <c r="G22" s="547">
        <v>0</v>
      </c>
      <c r="H22" s="547">
        <v>0</v>
      </c>
      <c r="I22" s="548">
        <v>9285888.4900000002</v>
      </c>
      <c r="J22" s="549">
        <v>8.7170420217059714</v>
      </c>
      <c r="K22" s="550">
        <v>97239793.810000002</v>
      </c>
    </row>
    <row r="23" spans="1:11" s="532" customFormat="1" ht="27.95" customHeight="1">
      <c r="A23" s="241"/>
      <c r="B23" s="241"/>
      <c r="C23" s="561"/>
      <c r="D23" s="95"/>
      <c r="E23" s="98"/>
      <c r="F23" s="97"/>
      <c r="G23" s="96"/>
      <c r="H23" s="99"/>
      <c r="I23" s="100"/>
      <c r="J23" s="97"/>
      <c r="K23" s="241"/>
    </row>
    <row r="24" spans="1:11" s="3" customFormat="1" ht="26.1" customHeight="1">
      <c r="A24" s="237"/>
      <c r="B24" s="237"/>
      <c r="C24" s="242"/>
      <c r="D24" s="101"/>
      <c r="E24" s="4"/>
      <c r="F24" s="103"/>
      <c r="G24" s="92"/>
      <c r="H24" s="92"/>
      <c r="I24" s="92"/>
      <c r="J24" s="243"/>
      <c r="K24" s="238"/>
    </row>
    <row r="25" spans="1:11" s="3" customFormat="1" ht="26.1" customHeight="1">
      <c r="A25" s="24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s="3" customFormat="1" ht="26.1" customHeight="1">
      <c r="A26" s="4"/>
      <c r="B26" s="4"/>
      <c r="C26" s="4"/>
      <c r="D26" s="4"/>
      <c r="E26" s="102"/>
      <c r="F26" s="4"/>
      <c r="G26" s="4"/>
      <c r="H26" s="4"/>
      <c r="I26" s="4"/>
      <c r="J26" s="4"/>
      <c r="K26" s="4"/>
    </row>
    <row r="27" spans="1:11" s="3" customFormat="1" ht="26.1" customHeight="1">
      <c r="A27" s="237"/>
      <c r="B27" s="237"/>
      <c r="C27" s="245"/>
      <c r="D27" s="101"/>
      <c r="E27" s="102"/>
      <c r="F27" s="91"/>
      <c r="G27" s="90"/>
      <c r="H27" s="90"/>
      <c r="I27" s="92"/>
      <c r="J27" s="91"/>
      <c r="K27" s="238"/>
    </row>
    <row r="28" spans="1:11" s="3" customFormat="1" ht="26.1" customHeight="1">
      <c r="A28" s="237"/>
      <c r="B28" s="237"/>
      <c r="C28" s="242"/>
      <c r="D28" s="101"/>
      <c r="E28" s="90"/>
      <c r="F28" s="91"/>
      <c r="G28" s="90"/>
      <c r="H28" s="90"/>
      <c r="I28" s="92"/>
      <c r="J28" s="91"/>
      <c r="K28" s="238"/>
    </row>
    <row r="29" spans="1:11" s="3" customFormat="1" ht="26.1" customHeight="1">
      <c r="A29" s="237"/>
      <c r="B29" s="237"/>
      <c r="C29" s="237"/>
      <c r="D29" s="89"/>
      <c r="E29" s="90"/>
      <c r="F29" s="91"/>
      <c r="G29" s="90"/>
      <c r="H29" s="90"/>
      <c r="I29" s="92"/>
      <c r="J29" s="91"/>
      <c r="K29" s="238"/>
    </row>
    <row r="30" spans="1:11" s="3" customFormat="1" ht="26.1" customHeight="1">
      <c r="A30" s="237"/>
      <c r="B30" s="237"/>
      <c r="C30" s="237"/>
      <c r="D30" s="89"/>
      <c r="E30" s="90"/>
      <c r="F30" s="91"/>
      <c r="G30" s="90"/>
      <c r="H30" s="90"/>
      <c r="I30" s="92"/>
      <c r="J30" s="91"/>
      <c r="K30" s="238"/>
    </row>
    <row r="31" spans="1:11" s="3" customFormat="1" ht="26.1" customHeight="1">
      <c r="A31" s="237"/>
      <c r="B31" s="237"/>
      <c r="C31" s="237"/>
      <c r="D31" s="89"/>
      <c r="E31" s="90"/>
      <c r="F31" s="91"/>
      <c r="G31" s="90"/>
      <c r="H31" s="90"/>
      <c r="I31" s="92"/>
      <c r="J31" s="91"/>
      <c r="K31" s="238"/>
    </row>
    <row r="32" spans="1:11" s="3" customFormat="1" ht="26.1" customHeight="1">
      <c r="A32" s="237"/>
      <c r="B32" s="237"/>
      <c r="C32" s="237"/>
      <c r="D32" s="89"/>
      <c r="E32" s="90"/>
      <c r="F32" s="91"/>
      <c r="G32" s="90"/>
      <c r="H32" s="90"/>
      <c r="I32" s="92"/>
      <c r="J32" s="91"/>
      <c r="K32" s="238"/>
    </row>
    <row r="33" spans="1:11" s="3" customFormat="1" ht="26.1" customHeight="1">
      <c r="A33" s="237"/>
      <c r="B33" s="237"/>
      <c r="C33" s="237"/>
      <c r="D33" s="89"/>
      <c r="E33" s="90"/>
      <c r="F33" s="91"/>
      <c r="G33" s="90"/>
      <c r="H33" s="90"/>
      <c r="I33" s="92"/>
      <c r="J33" s="91"/>
      <c r="K33" s="238"/>
    </row>
    <row r="34" spans="1:11" s="3" customFormat="1" ht="26.1" customHeight="1">
      <c r="A34" s="237"/>
      <c r="B34" s="237"/>
      <c r="C34" s="237"/>
      <c r="D34" s="89"/>
      <c r="E34" s="90"/>
      <c r="F34" s="91"/>
      <c r="G34" s="90"/>
      <c r="H34" s="90"/>
      <c r="I34" s="92"/>
      <c r="J34" s="91"/>
      <c r="K34" s="238"/>
    </row>
    <row r="35" spans="1:11" s="3" customFormat="1" ht="26.1" customHeight="1">
      <c r="A35" s="237"/>
      <c r="B35" s="237"/>
      <c r="C35" s="237"/>
      <c r="D35" s="89"/>
      <c r="E35" s="90"/>
      <c r="F35" s="91"/>
      <c r="G35" s="90"/>
      <c r="H35" s="90"/>
      <c r="I35" s="92"/>
      <c r="J35" s="91"/>
      <c r="K35" s="238"/>
    </row>
    <row r="36" spans="1:11" s="3" customFormat="1" ht="26.1" customHeight="1">
      <c r="A36" s="237"/>
      <c r="B36" s="237"/>
      <c r="C36" s="237"/>
      <c r="D36" s="89"/>
      <c r="E36" s="90"/>
      <c r="F36" s="91"/>
      <c r="G36" s="90"/>
      <c r="H36" s="90"/>
      <c r="I36" s="92"/>
      <c r="J36" s="91"/>
      <c r="K36" s="238"/>
    </row>
    <row r="37" spans="1:11" s="3" customFormat="1" ht="26.1" customHeight="1">
      <c r="A37" s="237"/>
      <c r="B37" s="237"/>
      <c r="C37" s="237"/>
      <c r="D37" s="89"/>
      <c r="E37" s="90"/>
      <c r="F37" s="91"/>
      <c r="G37" s="90"/>
      <c r="H37" s="90"/>
      <c r="I37" s="92"/>
      <c r="J37" s="91"/>
      <c r="K37" s="238"/>
    </row>
    <row r="38" spans="1:11" s="3" customFormat="1" ht="26.1" customHeight="1">
      <c r="A38" s="237"/>
      <c r="B38" s="237"/>
      <c r="C38" s="237"/>
      <c r="D38" s="89"/>
      <c r="E38" s="90"/>
      <c r="F38" s="91"/>
      <c r="G38" s="90"/>
      <c r="H38" s="90"/>
      <c r="I38" s="92"/>
      <c r="J38" s="91"/>
      <c r="K38" s="238"/>
    </row>
    <row r="39" spans="1:11" s="3" customFormat="1" ht="26.1" customHeight="1">
      <c r="A39" s="237"/>
      <c r="B39" s="237"/>
      <c r="C39" s="237"/>
      <c r="D39" s="89"/>
      <c r="E39" s="90"/>
      <c r="F39" s="91"/>
      <c r="G39" s="90"/>
      <c r="H39" s="90"/>
      <c r="I39" s="92"/>
      <c r="J39" s="91"/>
      <c r="K39" s="238"/>
    </row>
    <row r="40" spans="1:11" s="3" customFormat="1" ht="26.1" customHeight="1">
      <c r="A40" s="237"/>
      <c r="B40" s="237"/>
      <c r="C40" s="237"/>
      <c r="D40" s="89"/>
      <c r="E40" s="90"/>
      <c r="F40" s="91"/>
      <c r="G40" s="90"/>
      <c r="H40" s="90"/>
      <c r="I40" s="92"/>
      <c r="J40" s="91"/>
      <c r="K40" s="238"/>
    </row>
    <row r="41" spans="1:11" s="3" customFormat="1" ht="26.1" customHeight="1">
      <c r="A41" s="237"/>
      <c r="B41" s="237"/>
      <c r="C41" s="237"/>
      <c r="D41" s="89"/>
      <c r="E41" s="90"/>
      <c r="F41" s="91"/>
      <c r="G41" s="90"/>
      <c r="H41" s="90"/>
      <c r="I41" s="92"/>
      <c r="J41" s="91"/>
      <c r="K41" s="238"/>
    </row>
    <row r="42" spans="1:11" s="3" customFormat="1" ht="26.1" customHeight="1">
      <c r="A42" s="237"/>
      <c r="B42" s="237"/>
      <c r="C42" s="237"/>
      <c r="D42" s="89"/>
      <c r="E42" s="90"/>
      <c r="F42" s="91"/>
      <c r="G42" s="90"/>
      <c r="H42" s="90"/>
      <c r="I42" s="92"/>
      <c r="J42" s="91"/>
      <c r="K42" s="238"/>
    </row>
    <row r="43" spans="1:11" s="3" customFormat="1" ht="26.1" customHeight="1">
      <c r="A43" s="237"/>
      <c r="B43" s="237"/>
      <c r="C43" s="237"/>
      <c r="D43" s="89"/>
      <c r="E43" s="90"/>
      <c r="F43" s="91"/>
      <c r="G43" s="90"/>
      <c r="H43" s="90"/>
      <c r="I43" s="92"/>
      <c r="J43" s="91"/>
      <c r="K43" s="238"/>
    </row>
    <row r="44" spans="1:11" s="3" customFormat="1" ht="26.1" customHeight="1">
      <c r="A44" s="237"/>
      <c r="B44" s="237"/>
      <c r="C44" s="237"/>
      <c r="D44" s="89"/>
      <c r="E44" s="90"/>
      <c r="F44" s="91"/>
      <c r="G44" s="90"/>
      <c r="H44" s="90"/>
      <c r="I44" s="92"/>
      <c r="J44" s="91"/>
      <c r="K44" s="238"/>
    </row>
    <row r="45" spans="1:11" s="3" customFormat="1" ht="26.1" customHeight="1">
      <c r="A45" s="237"/>
      <c r="B45" s="237"/>
      <c r="C45" s="237"/>
      <c r="D45" s="89"/>
      <c r="E45" s="90"/>
      <c r="F45" s="91"/>
      <c r="G45" s="90"/>
      <c r="H45" s="90"/>
      <c r="I45" s="92"/>
      <c r="J45" s="91"/>
      <c r="K45" s="238"/>
    </row>
    <row r="46" spans="1:11" s="3" customFormat="1" ht="26.1" customHeight="1">
      <c r="A46" s="237"/>
      <c r="B46" s="237"/>
      <c r="C46" s="237"/>
      <c r="D46" s="89"/>
      <c r="E46" s="90"/>
      <c r="F46" s="91"/>
      <c r="G46" s="90"/>
      <c r="H46" s="90"/>
      <c r="I46" s="92"/>
      <c r="J46" s="91"/>
      <c r="K46" s="238"/>
    </row>
    <row r="47" spans="1:11" s="3" customFormat="1" ht="26.1" customHeight="1">
      <c r="A47" s="237"/>
      <c r="B47" s="237"/>
      <c r="C47" s="237"/>
      <c r="D47" s="89"/>
      <c r="E47" s="90"/>
      <c r="F47" s="91"/>
      <c r="G47" s="90"/>
      <c r="H47" s="90"/>
      <c r="I47" s="92"/>
      <c r="J47" s="91"/>
      <c r="K47" s="238"/>
    </row>
    <row r="48" spans="1:11" s="3" customFormat="1" ht="26.1" customHeight="1">
      <c r="A48" s="237"/>
      <c r="B48" s="237"/>
      <c r="C48" s="237"/>
      <c r="D48" s="89"/>
      <c r="E48" s="90"/>
      <c r="F48" s="91"/>
      <c r="G48" s="90"/>
      <c r="H48" s="90"/>
      <c r="I48" s="92"/>
      <c r="J48" s="91"/>
      <c r="K48" s="238"/>
    </row>
    <row r="49" spans="1:11" s="3" customFormat="1" ht="26.1" customHeight="1">
      <c r="A49" s="237"/>
      <c r="B49" s="237"/>
      <c r="C49" s="237"/>
      <c r="D49" s="89"/>
      <c r="E49" s="90"/>
      <c r="F49" s="91"/>
      <c r="G49" s="90"/>
      <c r="H49" s="90"/>
      <c r="I49" s="92"/>
      <c r="J49" s="91"/>
      <c r="K49" s="238"/>
    </row>
    <row r="50" spans="1:11" s="3" customFormat="1" ht="26.1" customHeight="1">
      <c r="A50" s="237"/>
      <c r="B50" s="237"/>
      <c r="C50" s="237"/>
      <c r="D50" s="89"/>
      <c r="E50" s="90"/>
      <c r="F50" s="91"/>
      <c r="G50" s="90"/>
      <c r="H50" s="90"/>
      <c r="I50" s="92"/>
      <c r="J50" s="91"/>
      <c r="K50" s="238"/>
    </row>
    <row r="51" spans="1:11" s="3" customFormat="1" ht="26.1" customHeight="1">
      <c r="A51" s="237"/>
      <c r="B51" s="237"/>
      <c r="C51" s="237"/>
      <c r="D51" s="89"/>
      <c r="E51" s="90"/>
      <c r="F51" s="91"/>
      <c r="G51" s="90"/>
      <c r="H51" s="90"/>
      <c r="I51" s="92"/>
      <c r="J51" s="91"/>
      <c r="K51" s="238"/>
    </row>
    <row r="52" spans="1:11" s="3" customFormat="1" ht="26.1" customHeight="1">
      <c r="A52" s="237"/>
      <c r="B52" s="237"/>
      <c r="C52" s="237"/>
      <c r="D52" s="89"/>
      <c r="E52" s="90"/>
      <c r="F52" s="91"/>
      <c r="G52" s="90"/>
      <c r="H52" s="90"/>
      <c r="I52" s="92"/>
      <c r="J52" s="91"/>
      <c r="K52" s="238"/>
    </row>
    <row r="53" spans="1:11" s="3" customFormat="1" ht="26.1" customHeight="1">
      <c r="A53" s="237"/>
      <c r="B53" s="237"/>
      <c r="C53" s="237"/>
      <c r="D53" s="89"/>
      <c r="E53" s="90"/>
      <c r="F53" s="91"/>
      <c r="G53" s="90"/>
      <c r="H53" s="90"/>
      <c r="I53" s="92"/>
      <c r="J53" s="91"/>
      <c r="K53" s="238"/>
    </row>
    <row r="54" spans="1:11" s="3" customFormat="1" ht="26.1" customHeight="1">
      <c r="A54" s="237"/>
      <c r="B54" s="237"/>
      <c r="C54" s="237"/>
      <c r="D54" s="89"/>
      <c r="E54" s="90"/>
      <c r="F54" s="91"/>
      <c r="G54" s="90"/>
      <c r="H54" s="90"/>
      <c r="I54" s="92"/>
      <c r="J54" s="91"/>
      <c r="K54" s="238"/>
    </row>
    <row r="55" spans="1:11" s="3" customFormat="1" ht="26.1" customHeight="1">
      <c r="A55" s="237"/>
      <c r="B55" s="237"/>
      <c r="C55" s="237"/>
      <c r="D55" s="89"/>
      <c r="E55" s="90"/>
      <c r="F55" s="91"/>
      <c r="G55" s="90"/>
      <c r="H55" s="90"/>
      <c r="I55" s="92"/>
      <c r="J55" s="91"/>
      <c r="K55" s="238"/>
    </row>
    <row r="56" spans="1:11" s="3" customFormat="1" ht="26.1" customHeight="1">
      <c r="A56" s="237"/>
      <c r="B56" s="237"/>
      <c r="C56" s="237"/>
      <c r="D56" s="89"/>
      <c r="E56" s="90"/>
      <c r="F56" s="91"/>
      <c r="G56" s="90"/>
      <c r="H56" s="90"/>
      <c r="I56" s="92"/>
      <c r="J56" s="91"/>
      <c r="K56" s="238"/>
    </row>
    <row r="57" spans="1:11" s="3" customFormat="1" ht="26.1" customHeight="1">
      <c r="A57" s="237"/>
      <c r="B57" s="237"/>
      <c r="C57" s="237"/>
      <c r="D57" s="89"/>
      <c r="E57" s="90"/>
      <c r="F57" s="91"/>
      <c r="G57" s="90"/>
      <c r="H57" s="90"/>
      <c r="I57" s="92"/>
      <c r="J57" s="91"/>
      <c r="K57" s="238"/>
    </row>
    <row r="58" spans="1:11" s="3" customFormat="1" ht="26.1" customHeight="1">
      <c r="A58" s="237"/>
      <c r="B58" s="237"/>
      <c r="C58" s="237"/>
      <c r="D58" s="89"/>
      <c r="E58" s="90"/>
      <c r="F58" s="91"/>
      <c r="G58" s="90"/>
      <c r="H58" s="90"/>
      <c r="I58" s="92"/>
      <c r="J58" s="91"/>
      <c r="K58" s="238"/>
    </row>
    <row r="59" spans="1:11" s="3" customFormat="1" ht="26.1" customHeight="1">
      <c r="A59" s="237"/>
      <c r="B59" s="237"/>
      <c r="C59" s="237"/>
      <c r="D59" s="89"/>
      <c r="E59" s="90"/>
      <c r="F59" s="91"/>
      <c r="G59" s="90"/>
      <c r="H59" s="90"/>
      <c r="I59" s="92"/>
      <c r="J59" s="91"/>
      <c r="K59" s="238"/>
    </row>
    <row r="60" spans="1:11" s="3" customFormat="1" ht="26.1" customHeight="1">
      <c r="A60" s="237"/>
      <c r="B60" s="237"/>
      <c r="C60" s="237"/>
      <c r="D60" s="89"/>
      <c r="E60" s="90"/>
      <c r="F60" s="91"/>
      <c r="G60" s="90"/>
      <c r="H60" s="90"/>
      <c r="I60" s="92"/>
      <c r="J60" s="91"/>
      <c r="K60" s="238"/>
    </row>
    <row r="61" spans="1:11" s="3" customFormat="1" ht="26.1" customHeight="1">
      <c r="A61" s="237"/>
      <c r="B61" s="237"/>
      <c r="C61" s="237"/>
      <c r="D61" s="89"/>
      <c r="E61" s="90"/>
      <c r="F61" s="91"/>
      <c r="G61" s="90"/>
      <c r="H61" s="90"/>
      <c r="I61" s="92"/>
      <c r="J61" s="91"/>
      <c r="K61" s="238"/>
    </row>
    <row r="62" spans="1:11" s="3" customFormat="1" ht="26.1" customHeight="1">
      <c r="A62" s="237"/>
      <c r="B62" s="237"/>
      <c r="C62" s="237"/>
      <c r="D62" s="89"/>
      <c r="E62" s="90"/>
      <c r="F62" s="91"/>
      <c r="G62" s="90"/>
      <c r="H62" s="90"/>
      <c r="I62" s="92"/>
      <c r="J62" s="91"/>
      <c r="K62" s="238"/>
    </row>
    <row r="63" spans="1:11" s="3" customFormat="1" ht="26.1" customHeight="1">
      <c r="A63" s="237"/>
      <c r="B63" s="237"/>
      <c r="C63" s="237"/>
      <c r="D63" s="89"/>
      <c r="E63" s="90"/>
      <c r="F63" s="91"/>
      <c r="G63" s="90"/>
      <c r="H63" s="90"/>
      <c r="I63" s="92"/>
      <c r="J63" s="91"/>
      <c r="K63" s="238"/>
    </row>
    <row r="64" spans="1:11" s="3" customFormat="1" ht="26.1" customHeight="1">
      <c r="A64" s="237"/>
      <c r="B64" s="237"/>
      <c r="C64" s="237"/>
      <c r="D64" s="89"/>
      <c r="E64" s="90"/>
      <c r="F64" s="91"/>
      <c r="G64" s="90"/>
      <c r="H64" s="90"/>
      <c r="I64" s="92"/>
      <c r="J64" s="91"/>
      <c r="K64" s="238"/>
    </row>
    <row r="65" spans="1:11" s="3" customFormat="1" ht="26.1" customHeight="1">
      <c r="A65" s="237"/>
      <c r="B65" s="237"/>
      <c r="C65" s="237"/>
      <c r="D65" s="89"/>
      <c r="E65" s="90"/>
      <c r="F65" s="91"/>
      <c r="G65" s="90"/>
      <c r="H65" s="90"/>
      <c r="I65" s="92"/>
      <c r="J65" s="91"/>
      <c r="K65" s="238"/>
    </row>
    <row r="66" spans="1:11" s="3" customFormat="1" ht="26.1" customHeight="1">
      <c r="A66" s="237"/>
      <c r="B66" s="237"/>
      <c r="C66" s="237"/>
      <c r="D66" s="89"/>
      <c r="E66" s="90"/>
      <c r="F66" s="91"/>
      <c r="G66" s="90"/>
      <c r="H66" s="90"/>
      <c r="I66" s="92"/>
      <c r="J66" s="91"/>
      <c r="K66" s="238"/>
    </row>
    <row r="67" spans="1:11" s="3" customFormat="1" ht="26.1" customHeight="1">
      <c r="A67" s="237"/>
      <c r="B67" s="237"/>
      <c r="C67" s="237"/>
      <c r="D67" s="89"/>
      <c r="E67" s="90"/>
      <c r="F67" s="91"/>
      <c r="G67" s="90"/>
      <c r="H67" s="90"/>
      <c r="I67" s="92"/>
      <c r="J67" s="91"/>
      <c r="K67" s="238"/>
    </row>
    <row r="68" spans="1:11" s="3" customFormat="1" ht="26.1" customHeight="1">
      <c r="A68" s="237"/>
      <c r="B68" s="237"/>
      <c r="C68" s="237"/>
      <c r="D68" s="89"/>
      <c r="E68" s="90"/>
      <c r="F68" s="91"/>
      <c r="G68" s="90"/>
      <c r="H68" s="90"/>
      <c r="I68" s="92"/>
      <c r="J68" s="91"/>
      <c r="K68" s="238"/>
    </row>
    <row r="69" spans="1:11" s="3" customFormat="1" ht="26.1" customHeight="1">
      <c r="A69" s="237"/>
      <c r="B69" s="237"/>
      <c r="C69" s="237"/>
      <c r="D69" s="89"/>
      <c r="E69" s="90"/>
      <c r="F69" s="91"/>
      <c r="G69" s="90"/>
      <c r="H69" s="90"/>
      <c r="I69" s="92"/>
      <c r="J69" s="91"/>
      <c r="K69" s="238"/>
    </row>
    <row r="70" spans="1:11" s="3" customFormat="1" ht="26.1" customHeight="1">
      <c r="A70" s="237"/>
      <c r="B70" s="237"/>
      <c r="C70" s="237"/>
      <c r="D70" s="89"/>
      <c r="E70" s="90"/>
      <c r="F70" s="91"/>
      <c r="G70" s="90"/>
      <c r="H70" s="90"/>
      <c r="I70" s="92"/>
      <c r="J70" s="91"/>
      <c r="K70" s="238"/>
    </row>
    <row r="71" spans="1:11" s="3" customFormat="1" ht="26.1" customHeight="1">
      <c r="A71" s="237"/>
      <c r="B71" s="237"/>
      <c r="C71" s="237"/>
      <c r="D71" s="89"/>
      <c r="E71" s="90"/>
      <c r="F71" s="91"/>
      <c r="G71" s="90"/>
      <c r="H71" s="90"/>
      <c r="I71" s="92"/>
      <c r="J71" s="91"/>
      <c r="K71" s="238"/>
    </row>
    <row r="72" spans="1:11" s="3" customFormat="1" ht="26.1" customHeight="1">
      <c r="A72" s="237"/>
      <c r="B72" s="237"/>
      <c r="C72" s="237"/>
      <c r="D72" s="89"/>
      <c r="E72" s="90"/>
      <c r="F72" s="91"/>
      <c r="G72" s="90"/>
      <c r="H72" s="90"/>
      <c r="I72" s="92"/>
      <c r="J72" s="91"/>
      <c r="K72" s="238"/>
    </row>
    <row r="73" spans="1:11" s="3" customFormat="1" ht="26.1" customHeight="1">
      <c r="A73" s="237"/>
      <c r="B73" s="237"/>
      <c r="C73" s="237"/>
      <c r="D73" s="89"/>
      <c r="E73" s="90"/>
      <c r="F73" s="91"/>
      <c r="G73" s="90"/>
      <c r="H73" s="90"/>
      <c r="I73" s="92"/>
      <c r="J73" s="91"/>
      <c r="K73" s="238"/>
    </row>
    <row r="74" spans="1:11" s="3" customFormat="1" ht="26.1" customHeight="1">
      <c r="A74" s="237"/>
      <c r="B74" s="237"/>
      <c r="C74" s="237"/>
      <c r="D74" s="89"/>
      <c r="E74" s="90"/>
      <c r="F74" s="91"/>
      <c r="G74" s="90"/>
      <c r="H74" s="90"/>
      <c r="I74" s="92"/>
      <c r="J74" s="91"/>
      <c r="K74" s="238"/>
    </row>
    <row r="75" spans="1:11" s="3" customFormat="1" ht="26.1" customHeight="1">
      <c r="A75" s="237"/>
      <c r="B75" s="237"/>
      <c r="C75" s="237"/>
      <c r="D75" s="89"/>
      <c r="E75" s="90"/>
      <c r="F75" s="91"/>
      <c r="G75" s="90"/>
      <c r="H75" s="90"/>
      <c r="I75" s="92"/>
      <c r="J75" s="91"/>
      <c r="K75" s="238"/>
    </row>
    <row r="76" spans="1:11" s="3" customFormat="1" ht="26.1" customHeight="1">
      <c r="A76" s="237"/>
      <c r="B76" s="237"/>
      <c r="C76" s="237"/>
      <c r="D76" s="89"/>
      <c r="E76" s="90"/>
      <c r="F76" s="91"/>
      <c r="G76" s="90"/>
      <c r="H76" s="90"/>
      <c r="I76" s="92"/>
      <c r="J76" s="91"/>
      <c r="K76" s="238"/>
    </row>
    <row r="77" spans="1:11" s="3" customFormat="1" ht="26.1" customHeight="1">
      <c r="A77" s="237"/>
      <c r="B77" s="237"/>
      <c r="C77" s="237"/>
      <c r="D77" s="89"/>
      <c r="E77" s="90"/>
      <c r="F77" s="91"/>
      <c r="G77" s="90"/>
      <c r="H77" s="90"/>
      <c r="I77" s="92"/>
      <c r="J77" s="91"/>
      <c r="K77" s="238"/>
    </row>
    <row r="78" spans="1:11" s="3" customFormat="1" ht="26.1" customHeight="1">
      <c r="A78" s="237"/>
      <c r="B78" s="237"/>
      <c r="C78" s="237"/>
      <c r="D78" s="89"/>
      <c r="E78" s="90"/>
      <c r="F78" s="91"/>
      <c r="G78" s="90"/>
      <c r="H78" s="90"/>
      <c r="I78" s="92"/>
      <c r="J78" s="91"/>
      <c r="K78" s="238"/>
    </row>
    <row r="79" spans="1:11" s="3" customFormat="1" ht="26.1" customHeight="1">
      <c r="A79" s="237"/>
      <c r="B79" s="237"/>
      <c r="C79" s="237"/>
      <c r="D79" s="89"/>
      <c r="E79" s="90"/>
      <c r="F79" s="91"/>
      <c r="G79" s="90"/>
      <c r="H79" s="90"/>
      <c r="I79" s="92"/>
      <c r="J79" s="91"/>
      <c r="K79" s="238"/>
    </row>
    <row r="80" spans="1:11" s="3" customFormat="1" ht="26.1" customHeight="1">
      <c r="A80" s="237"/>
      <c r="B80" s="237"/>
      <c r="C80" s="237"/>
      <c r="D80" s="89"/>
      <c r="E80" s="90"/>
      <c r="F80" s="91"/>
      <c r="G80" s="90"/>
      <c r="H80" s="90"/>
      <c r="I80" s="92"/>
      <c r="J80" s="91"/>
      <c r="K80" s="238"/>
    </row>
    <row r="81" spans="1:11" s="3" customFormat="1" ht="26.1" customHeight="1">
      <c r="A81" s="237"/>
      <c r="B81" s="237"/>
      <c r="C81" s="237"/>
      <c r="D81" s="89"/>
      <c r="E81" s="90"/>
      <c r="F81" s="91"/>
      <c r="G81" s="90"/>
      <c r="H81" s="90"/>
      <c r="I81" s="92"/>
      <c r="J81" s="91"/>
      <c r="K81" s="238"/>
    </row>
  </sheetData>
  <mergeCells count="14">
    <mergeCell ref="A8:C8"/>
    <mergeCell ref="A5:A7"/>
    <mergeCell ref="B5:B7"/>
    <mergeCell ref="C5:C7"/>
    <mergeCell ref="D5:D7"/>
    <mergeCell ref="E5:J5"/>
    <mergeCell ref="E6:F6"/>
    <mergeCell ref="G6:H6"/>
    <mergeCell ref="I6:J6"/>
    <mergeCell ref="A1:K1"/>
    <mergeCell ref="A2:K2"/>
    <mergeCell ref="A3:K3"/>
    <mergeCell ref="A4:K4"/>
    <mergeCell ref="K5:K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I9" sqref="I9"/>
    </sheetView>
  </sheetViews>
  <sheetFormatPr defaultColWidth="9.140625" defaultRowHeight="22.5"/>
  <cols>
    <col min="1" max="1" width="5.7109375" style="160" customWidth="1"/>
    <col min="2" max="2" width="17.7109375" style="220" customWidth="1"/>
    <col min="3" max="3" width="21.42578125" style="160" customWidth="1"/>
    <col min="4" max="5" width="20.7109375" style="104" customWidth="1"/>
    <col min="6" max="6" width="12.7109375" style="105" customWidth="1"/>
    <col min="7" max="7" width="20.7109375" style="104" customWidth="1"/>
    <col min="8" max="8" width="12.7109375" style="104" customWidth="1"/>
    <col min="9" max="9" width="20.7109375" style="104" customWidth="1"/>
    <col min="10" max="10" width="12.7109375" style="202" customWidth="1"/>
    <col min="11" max="11" width="20.7109375" style="104" customWidth="1"/>
    <col min="12" max="16384" width="9.140625" style="1"/>
  </cols>
  <sheetData>
    <row r="1" spans="1:11" s="295" customFormat="1" ht="30" customHeight="1">
      <c r="A1" s="946" t="s">
        <v>220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</row>
    <row r="2" spans="1:11" s="295" customFormat="1" ht="30" customHeight="1">
      <c r="A2" s="929" t="s">
        <v>125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</row>
    <row r="3" spans="1:11" s="295" customFormat="1" ht="30" customHeight="1">
      <c r="A3" s="929" t="str">
        <f>[3]จังหวัด!A3</f>
        <v xml:space="preserve">ข้อมูลสะสมตั้งแต่วันที่ 1 ตุลาคม 2567 ถึงวันที่ 15 พฤษภาคม 2568 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</row>
    <row r="4" spans="1:11" s="295" customFormat="1" ht="30" customHeight="1">
      <c r="A4" s="947" t="s">
        <v>112</v>
      </c>
      <c r="B4" s="947"/>
      <c r="C4" s="947"/>
      <c r="D4" s="947"/>
      <c r="E4" s="947"/>
      <c r="F4" s="947"/>
      <c r="G4" s="947"/>
      <c r="H4" s="947"/>
      <c r="I4" s="947"/>
      <c r="J4" s="947"/>
      <c r="K4" s="947"/>
    </row>
    <row r="5" spans="1:11" s="563" customFormat="1" ht="27.95" customHeight="1">
      <c r="A5" s="950" t="s">
        <v>23</v>
      </c>
      <c r="B5" s="909" t="s">
        <v>75</v>
      </c>
      <c r="C5" s="909" t="s">
        <v>76</v>
      </c>
      <c r="D5" s="944" t="s">
        <v>153</v>
      </c>
      <c r="E5" s="925" t="s">
        <v>167</v>
      </c>
      <c r="F5" s="948"/>
      <c r="G5" s="948"/>
      <c r="H5" s="948"/>
      <c r="I5" s="948"/>
      <c r="J5" s="948"/>
      <c r="K5" s="931" t="s">
        <v>4</v>
      </c>
    </row>
    <row r="6" spans="1:11" s="563" customFormat="1" ht="27.95" customHeight="1">
      <c r="A6" s="951"/>
      <c r="B6" s="952"/>
      <c r="C6" s="952"/>
      <c r="D6" s="945"/>
      <c r="E6" s="953" t="s">
        <v>114</v>
      </c>
      <c r="F6" s="954"/>
      <c r="G6" s="926" t="s">
        <v>88</v>
      </c>
      <c r="H6" s="927"/>
      <c r="I6" s="949" t="s">
        <v>400</v>
      </c>
      <c r="J6" s="949"/>
      <c r="K6" s="932"/>
    </row>
    <row r="7" spans="1:11" s="567" customFormat="1" ht="27.95" customHeight="1">
      <c r="A7" s="951"/>
      <c r="B7" s="952"/>
      <c r="C7" s="952"/>
      <c r="D7" s="945"/>
      <c r="E7" s="93" t="s">
        <v>111</v>
      </c>
      <c r="F7" s="564" t="s">
        <v>7</v>
      </c>
      <c r="G7" s="565" t="s">
        <v>111</v>
      </c>
      <c r="H7" s="565" t="s">
        <v>7</v>
      </c>
      <c r="I7" s="562" t="s">
        <v>111</v>
      </c>
      <c r="J7" s="566" t="s">
        <v>7</v>
      </c>
      <c r="K7" s="932"/>
    </row>
    <row r="8" spans="1:11" s="563" customFormat="1" ht="27.95" customHeight="1" thickBot="1">
      <c r="A8" s="568"/>
      <c r="B8" s="568"/>
      <c r="C8" s="569" t="s">
        <v>12</v>
      </c>
      <c r="D8" s="570">
        <v>91879582.590000004</v>
      </c>
      <c r="E8" s="571">
        <v>48081241.269999996</v>
      </c>
      <c r="F8" s="572">
        <v>52.330713652189651</v>
      </c>
      <c r="G8" s="570">
        <v>1391904.6</v>
      </c>
      <c r="H8" s="572">
        <v>1.51492264196626</v>
      </c>
      <c r="I8" s="570">
        <v>49473145.869999997</v>
      </c>
      <c r="J8" s="573">
        <v>53.845636294155916</v>
      </c>
      <c r="K8" s="570">
        <v>42406436.720000006</v>
      </c>
    </row>
    <row r="9" spans="1:11" s="563" customFormat="1" ht="27.95" customHeight="1" thickTop="1">
      <c r="A9" s="574">
        <v>1</v>
      </c>
      <c r="B9" s="574">
        <v>1500400116</v>
      </c>
      <c r="C9" s="575" t="s">
        <v>80</v>
      </c>
      <c r="D9" s="576">
        <v>6480204.4000000004</v>
      </c>
      <c r="E9" s="577">
        <v>5336739.46</v>
      </c>
      <c r="F9" s="578">
        <v>82.354492707051037</v>
      </c>
      <c r="G9" s="579">
        <v>0</v>
      </c>
      <c r="H9" s="579">
        <v>0</v>
      </c>
      <c r="I9" s="579">
        <v>5336739.46</v>
      </c>
      <c r="J9" s="580">
        <v>82.354492707051023</v>
      </c>
      <c r="K9" s="579">
        <v>1143464.9400000004</v>
      </c>
    </row>
    <row r="10" spans="1:11" s="563" customFormat="1" ht="27.95" customHeight="1">
      <c r="A10" s="292">
        <v>2</v>
      </c>
      <c r="B10" s="292">
        <v>1500400120</v>
      </c>
      <c r="C10" s="293" t="s">
        <v>175</v>
      </c>
      <c r="D10" s="296">
        <v>5428616.2400000002</v>
      </c>
      <c r="E10" s="581">
        <v>4402008.21</v>
      </c>
      <c r="F10" s="582">
        <v>81.088955553063741</v>
      </c>
      <c r="G10" s="583">
        <v>29450</v>
      </c>
      <c r="H10" s="582">
        <v>0.54249552184222916</v>
      </c>
      <c r="I10" s="583">
        <v>4431458.21</v>
      </c>
      <c r="J10" s="584">
        <v>81.631451074905968</v>
      </c>
      <c r="K10" s="585">
        <v>997158.03000000026</v>
      </c>
    </row>
    <row r="11" spans="1:11" s="563" customFormat="1" ht="27.95" customHeight="1">
      <c r="A11" s="292">
        <v>3</v>
      </c>
      <c r="B11" s="292">
        <v>1500400122</v>
      </c>
      <c r="C11" s="293" t="s">
        <v>85</v>
      </c>
      <c r="D11" s="296">
        <v>5790179.29</v>
      </c>
      <c r="E11" s="581">
        <v>4659729.34</v>
      </c>
      <c r="F11" s="582">
        <v>80.476425799934077</v>
      </c>
      <c r="G11" s="583">
        <v>0</v>
      </c>
      <c r="H11" s="583">
        <v>0</v>
      </c>
      <c r="I11" s="583">
        <v>4659729.34</v>
      </c>
      <c r="J11" s="584">
        <v>80.476425799934077</v>
      </c>
      <c r="K11" s="585">
        <v>1130449.9500000002</v>
      </c>
    </row>
    <row r="12" spans="1:11" s="563" customFormat="1" ht="27.95" customHeight="1">
      <c r="A12" s="292">
        <v>4</v>
      </c>
      <c r="B12" s="292">
        <v>1500400117</v>
      </c>
      <c r="C12" s="293" t="s">
        <v>150</v>
      </c>
      <c r="D12" s="296">
        <v>6272169.9800000004</v>
      </c>
      <c r="E12" s="581">
        <v>4724668.4800000004</v>
      </c>
      <c r="F12" s="582">
        <v>75.327494233502904</v>
      </c>
      <c r="G12" s="583">
        <v>315000</v>
      </c>
      <c r="H12" s="582">
        <v>5.0221853203028148</v>
      </c>
      <c r="I12" s="583">
        <v>5039668.4800000004</v>
      </c>
      <c r="J12" s="584">
        <v>80.349679553805714</v>
      </c>
      <c r="K12" s="585">
        <v>1232501.5</v>
      </c>
    </row>
    <row r="13" spans="1:11" s="563" customFormat="1" ht="27.95" customHeight="1">
      <c r="A13" s="292">
        <v>5</v>
      </c>
      <c r="B13" s="586">
        <v>1500400113</v>
      </c>
      <c r="C13" s="293" t="s">
        <v>77</v>
      </c>
      <c r="D13" s="296">
        <v>4941621.12</v>
      </c>
      <c r="E13" s="581">
        <v>3493157.25</v>
      </c>
      <c r="F13" s="582">
        <v>70.688487951095695</v>
      </c>
      <c r="G13" s="583">
        <v>433895</v>
      </c>
      <c r="H13" s="582">
        <v>8.7804181960433265</v>
      </c>
      <c r="I13" s="583">
        <v>3927052.25</v>
      </c>
      <c r="J13" s="584">
        <v>79.468906147139023</v>
      </c>
      <c r="K13" s="585">
        <v>1014568.8700000001</v>
      </c>
    </row>
    <row r="14" spans="1:11" s="563" customFormat="1" ht="27.95" customHeight="1">
      <c r="A14" s="292">
        <v>6</v>
      </c>
      <c r="B14" s="292">
        <v>1500400115</v>
      </c>
      <c r="C14" s="839" t="s">
        <v>79</v>
      </c>
      <c r="D14" s="296">
        <v>4675384.03</v>
      </c>
      <c r="E14" s="581">
        <v>3628441.77</v>
      </c>
      <c r="F14" s="582">
        <v>77.607352609278593</v>
      </c>
      <c r="G14" s="583">
        <v>0</v>
      </c>
      <c r="H14" s="583">
        <v>0</v>
      </c>
      <c r="I14" s="583">
        <v>3628441.77</v>
      </c>
      <c r="J14" s="584">
        <v>77.607352609278593</v>
      </c>
      <c r="K14" s="585">
        <v>1046942.2600000002</v>
      </c>
    </row>
    <row r="15" spans="1:11" s="563" customFormat="1" ht="27.95" customHeight="1">
      <c r="A15" s="292">
        <v>7</v>
      </c>
      <c r="B15" s="292">
        <v>1500400119</v>
      </c>
      <c r="C15" s="293" t="s">
        <v>82</v>
      </c>
      <c r="D15" s="296">
        <v>6451975.1100000003</v>
      </c>
      <c r="E15" s="581">
        <v>4578381.74</v>
      </c>
      <c r="F15" s="582">
        <v>70.9609330777471</v>
      </c>
      <c r="G15" s="583">
        <v>41500</v>
      </c>
      <c r="H15" s="582">
        <v>0.64321388865370244</v>
      </c>
      <c r="I15" s="583">
        <v>4619881.74</v>
      </c>
      <c r="J15" s="584">
        <v>71.604146966400805</v>
      </c>
      <c r="K15" s="585">
        <v>1832093.37</v>
      </c>
    </row>
    <row r="16" spans="1:11" s="563" customFormat="1" ht="27.95" customHeight="1">
      <c r="A16" s="292">
        <v>8</v>
      </c>
      <c r="B16" s="292">
        <v>1500400114</v>
      </c>
      <c r="C16" s="293" t="s">
        <v>78</v>
      </c>
      <c r="D16" s="296">
        <v>5004616.4400000004</v>
      </c>
      <c r="E16" s="581">
        <v>3389375.75</v>
      </c>
      <c r="F16" s="582">
        <v>67.724985333741174</v>
      </c>
      <c r="G16" s="583">
        <v>12500</v>
      </c>
      <c r="H16" s="582">
        <v>0.24976939091859754</v>
      </c>
      <c r="I16" s="583">
        <v>3401875.75</v>
      </c>
      <c r="J16" s="584">
        <v>67.974754724659775</v>
      </c>
      <c r="K16" s="585">
        <v>1602740.6900000004</v>
      </c>
    </row>
    <row r="17" spans="1:11" s="563" customFormat="1" ht="27.95" customHeight="1">
      <c r="A17" s="292">
        <v>9</v>
      </c>
      <c r="B17" s="292">
        <v>1500400121</v>
      </c>
      <c r="C17" s="293" t="s">
        <v>84</v>
      </c>
      <c r="D17" s="296">
        <v>5369610.1900000004</v>
      </c>
      <c r="E17" s="581">
        <v>3361859.44</v>
      </c>
      <c r="F17" s="582">
        <v>62.609003652833124</v>
      </c>
      <c r="G17" s="583">
        <v>26559.599999999999</v>
      </c>
      <c r="H17" s="582">
        <v>0.49462808398015196</v>
      </c>
      <c r="I17" s="583">
        <v>3388419.04</v>
      </c>
      <c r="J17" s="584">
        <v>63.103631736813277</v>
      </c>
      <c r="K17" s="585">
        <v>1981191.1500000004</v>
      </c>
    </row>
    <row r="18" spans="1:11" s="563" customFormat="1" ht="27.95" customHeight="1">
      <c r="A18" s="292">
        <v>10</v>
      </c>
      <c r="B18" s="292">
        <v>1500400118</v>
      </c>
      <c r="C18" s="293" t="s">
        <v>81</v>
      </c>
      <c r="D18" s="296">
        <v>21590702.539999999</v>
      </c>
      <c r="E18" s="581">
        <v>6200108.0999999996</v>
      </c>
      <c r="F18" s="582">
        <v>28.716564866351035</v>
      </c>
      <c r="G18" s="583">
        <v>370000</v>
      </c>
      <c r="H18" s="582">
        <v>1.7137006047604044</v>
      </c>
      <c r="I18" s="583">
        <v>6570108.0999999996</v>
      </c>
      <c r="J18" s="584">
        <v>30.43026547111144</v>
      </c>
      <c r="K18" s="585">
        <v>15020594.439999999</v>
      </c>
    </row>
    <row r="19" spans="1:11" s="563" customFormat="1" ht="27.95" customHeight="1">
      <c r="A19" s="292">
        <v>11</v>
      </c>
      <c r="B19" s="292">
        <v>1500400123</v>
      </c>
      <c r="C19" s="293" t="s">
        <v>86</v>
      </c>
      <c r="D19" s="296">
        <v>19874503.25</v>
      </c>
      <c r="E19" s="581">
        <v>4306771.7300000004</v>
      </c>
      <c r="F19" s="582">
        <v>21.669833332815504</v>
      </c>
      <c r="G19" s="583">
        <v>163000</v>
      </c>
      <c r="H19" s="582">
        <v>0.82014628466248585</v>
      </c>
      <c r="I19" s="583">
        <v>4469771.7300000004</v>
      </c>
      <c r="J19" s="584">
        <v>22.489979617477989</v>
      </c>
      <c r="K19" s="583">
        <v>15404731.52</v>
      </c>
    </row>
    <row r="20" spans="1:11" s="594" customFormat="1" ht="27.95" customHeight="1">
      <c r="A20" s="587"/>
      <c r="B20" s="588"/>
      <c r="C20" s="589"/>
      <c r="D20" s="590"/>
      <c r="E20" s="590"/>
      <c r="F20" s="591"/>
      <c r="G20" s="592"/>
      <c r="H20" s="592"/>
      <c r="I20" s="592"/>
      <c r="J20" s="593"/>
      <c r="K20" s="590"/>
    </row>
    <row r="21" spans="1:11" s="224" customFormat="1" ht="43.5" customHeight="1">
      <c r="A21" s="225"/>
      <c r="B21" s="226"/>
      <c r="C21" s="227"/>
      <c r="D21" s="108"/>
      <c r="E21" s="108"/>
      <c r="F21" s="110"/>
      <c r="G21" s="109"/>
      <c r="H21" s="109"/>
      <c r="I21" s="109"/>
      <c r="J21" s="228"/>
      <c r="K21" s="229"/>
    </row>
    <row r="22" spans="1:11" s="224" customFormat="1" ht="43.5" customHeight="1">
      <c r="A22" s="225"/>
      <c r="B22" s="230"/>
      <c r="C22" s="230" t="s">
        <v>176</v>
      </c>
      <c r="D22" s="111"/>
      <c r="E22" s="112"/>
      <c r="F22" s="196"/>
      <c r="G22" s="112"/>
      <c r="H22" s="112"/>
      <c r="I22" s="112"/>
      <c r="J22" s="197"/>
      <c r="K22" s="112"/>
    </row>
    <row r="23" spans="1:11" s="224" customFormat="1" ht="43.5" customHeight="1">
      <c r="A23" s="225"/>
      <c r="B23" s="230"/>
      <c r="C23" s="231" t="s">
        <v>127</v>
      </c>
      <c r="D23" s="111"/>
      <c r="E23" s="112">
        <f>17171349.63-E24</f>
        <v>13270849.629999999</v>
      </c>
      <c r="F23" s="196"/>
      <c r="G23" s="112"/>
      <c r="H23" s="112"/>
      <c r="I23" s="112"/>
      <c r="J23" s="197"/>
      <c r="K23" s="112"/>
    </row>
    <row r="24" spans="1:11" s="224" customFormat="1" ht="43.5" customHeight="1">
      <c r="A24" s="225"/>
      <c r="B24" s="230"/>
      <c r="C24" s="231" t="s">
        <v>8</v>
      </c>
      <c r="D24" s="111"/>
      <c r="E24" s="112">
        <v>3900500</v>
      </c>
      <c r="F24" s="196"/>
      <c r="G24" s="112"/>
      <c r="H24" s="112"/>
      <c r="I24" s="112"/>
      <c r="J24" s="197"/>
      <c r="K24" s="112"/>
    </row>
    <row r="25" spans="1:11" s="224" customFormat="1" ht="43.5" customHeight="1">
      <c r="A25" s="225"/>
      <c r="B25" s="230"/>
      <c r="C25" s="231" t="s">
        <v>128</v>
      </c>
      <c r="D25" s="111"/>
      <c r="E25" s="112"/>
      <c r="F25" s="196"/>
      <c r="G25" s="112"/>
      <c r="H25" s="112"/>
      <c r="I25" s="112"/>
      <c r="J25" s="197"/>
      <c r="K25" s="112"/>
    </row>
    <row r="26" spans="1:11" s="224" customFormat="1" ht="43.5" customHeight="1">
      <c r="A26" s="225"/>
      <c r="B26" s="230"/>
      <c r="C26" s="231" t="s">
        <v>129</v>
      </c>
      <c r="D26" s="111"/>
      <c r="E26" s="112">
        <f>58373920</f>
        <v>58373920</v>
      </c>
      <c r="F26" s="196"/>
      <c r="G26" s="112"/>
      <c r="H26" s="112"/>
      <c r="I26" s="112"/>
      <c r="J26" s="197"/>
      <c r="K26" s="112"/>
    </row>
    <row r="27" spans="1:11" s="224" customFormat="1" ht="43.5" customHeight="1">
      <c r="A27" s="225"/>
      <c r="B27" s="230"/>
      <c r="C27" s="225" t="s">
        <v>189</v>
      </c>
      <c r="D27" s="111"/>
      <c r="E27" s="113"/>
      <c r="F27" s="196"/>
      <c r="G27" s="112"/>
      <c r="H27" s="112"/>
      <c r="I27" s="112"/>
      <c r="J27" s="197"/>
      <c r="K27" s="112"/>
    </row>
    <row r="28" spans="1:11" s="224" customFormat="1" ht="43.5" customHeight="1">
      <c r="A28" s="225"/>
      <c r="B28" s="230"/>
      <c r="C28" s="231" t="s">
        <v>130</v>
      </c>
      <c r="D28" s="111"/>
      <c r="E28" s="112"/>
      <c r="F28" s="196"/>
      <c r="G28" s="112"/>
      <c r="H28" s="112"/>
      <c r="I28" s="112"/>
      <c r="J28" s="197"/>
      <c r="K28" s="112"/>
    </row>
    <row r="29" spans="1:11" s="224" customFormat="1" ht="43.5" customHeight="1">
      <c r="A29" s="225"/>
      <c r="B29" s="230"/>
      <c r="C29" s="231" t="s">
        <v>131</v>
      </c>
      <c r="D29" s="111"/>
      <c r="E29" s="113">
        <f>3501600-28000</f>
        <v>3473600</v>
      </c>
      <c r="F29" s="232"/>
      <c r="G29" s="225"/>
      <c r="H29" s="225"/>
      <c r="I29" s="225"/>
      <c r="J29" s="197"/>
      <c r="K29" s="112"/>
    </row>
    <row r="30" spans="1:11" s="224" customFormat="1" ht="43.5" customHeight="1">
      <c r="A30" s="225"/>
      <c r="B30" s="230"/>
      <c r="C30" s="225"/>
      <c r="D30" s="114"/>
      <c r="E30" s="115">
        <f>SUM(E23:E29)</f>
        <v>79018869.629999995</v>
      </c>
      <c r="F30" s="196"/>
      <c r="G30" s="112"/>
      <c r="H30" s="112"/>
      <c r="I30" s="112"/>
      <c r="J30" s="197"/>
      <c r="K30" s="112"/>
    </row>
    <row r="31" spans="1:11" s="233" customFormat="1" ht="43.5" customHeight="1">
      <c r="A31" s="234"/>
      <c r="B31" s="235"/>
      <c r="C31" s="234"/>
      <c r="D31" s="116"/>
      <c r="E31" s="116"/>
      <c r="F31" s="198"/>
      <c r="G31" s="116"/>
      <c r="H31" s="116"/>
      <c r="I31" s="116"/>
      <c r="J31" s="199"/>
      <c r="K31" s="116"/>
    </row>
    <row r="32" spans="1:11" s="223" customFormat="1" ht="43.5" customHeight="1">
      <c r="A32" s="227"/>
      <c r="B32" s="236"/>
      <c r="C32" s="227"/>
      <c r="D32" s="108"/>
      <c r="E32" s="108"/>
      <c r="F32" s="200"/>
      <c r="G32" s="108"/>
      <c r="H32" s="108"/>
      <c r="I32" s="108"/>
      <c r="J32" s="201"/>
      <c r="K32" s="108"/>
    </row>
    <row r="33" spans="1:11" s="223" customFormat="1" ht="43.5" customHeight="1">
      <c r="A33" s="227"/>
      <c r="B33" s="236"/>
      <c r="C33" s="227"/>
      <c r="D33" s="108"/>
      <c r="E33" s="108"/>
      <c r="F33" s="200"/>
      <c r="G33" s="108"/>
      <c r="H33" s="108"/>
      <c r="I33" s="108"/>
      <c r="J33" s="201"/>
      <c r="K33" s="108"/>
    </row>
    <row r="34" spans="1:11" s="223" customFormat="1" ht="43.5" customHeight="1">
      <c r="A34" s="227"/>
      <c r="B34" s="236"/>
      <c r="C34" s="227"/>
      <c r="D34" s="108"/>
      <c r="E34" s="108"/>
      <c r="F34" s="200"/>
      <c r="G34" s="108"/>
      <c r="H34" s="108"/>
      <c r="I34" s="108"/>
      <c r="J34" s="201"/>
      <c r="K34" s="108"/>
    </row>
    <row r="35" spans="1:11" s="223" customFormat="1" ht="43.5" customHeight="1">
      <c r="A35" s="227"/>
      <c r="B35" s="236"/>
      <c r="C35" s="227"/>
      <c r="D35" s="117"/>
      <c r="E35" s="117"/>
      <c r="F35" s="200"/>
      <c r="G35" s="108"/>
      <c r="H35" s="108"/>
      <c r="I35" s="108"/>
      <c r="J35" s="201"/>
      <c r="K35" s="108"/>
    </row>
    <row r="36" spans="1:11" s="223" customFormat="1" ht="43.5" customHeight="1">
      <c r="A36" s="227"/>
      <c r="B36" s="236"/>
      <c r="C36" s="227"/>
      <c r="D36" s="117"/>
      <c r="E36" s="117"/>
      <c r="F36" s="200"/>
      <c r="G36" s="108"/>
      <c r="H36" s="108"/>
      <c r="I36" s="108"/>
      <c r="J36" s="201"/>
      <c r="K36" s="108"/>
    </row>
    <row r="37" spans="1:11" s="223" customFormat="1" ht="43.5" customHeight="1">
      <c r="A37" s="227"/>
      <c r="B37" s="236"/>
      <c r="C37" s="227"/>
      <c r="D37" s="117"/>
      <c r="E37" s="117"/>
      <c r="F37" s="200"/>
      <c r="G37" s="108"/>
      <c r="H37" s="108"/>
      <c r="I37" s="108"/>
      <c r="J37" s="201"/>
      <c r="K37" s="108"/>
    </row>
    <row r="38" spans="1:11" s="2" customFormat="1" ht="43.5" customHeight="1">
      <c r="A38" s="160"/>
      <c r="B38" s="220"/>
      <c r="C38" s="160"/>
      <c r="D38" s="118"/>
      <c r="E38" s="118"/>
      <c r="F38" s="105"/>
      <c r="G38" s="104"/>
      <c r="H38" s="104"/>
      <c r="I38" s="104"/>
      <c r="J38" s="202"/>
      <c r="K38" s="104"/>
    </row>
    <row r="39" spans="1:11" s="2" customFormat="1" ht="43.5" customHeight="1">
      <c r="A39" s="160"/>
      <c r="B39" s="220"/>
      <c r="C39" s="160"/>
      <c r="D39" s="118"/>
      <c r="E39" s="118"/>
      <c r="F39" s="105"/>
      <c r="G39" s="104"/>
      <c r="H39" s="104"/>
      <c r="I39" s="104"/>
      <c r="J39" s="202"/>
      <c r="K39" s="104"/>
    </row>
  </sheetData>
  <mergeCells count="13">
    <mergeCell ref="D5:D7"/>
    <mergeCell ref="A1:K1"/>
    <mergeCell ref="A2:K2"/>
    <mergeCell ref="A3:K3"/>
    <mergeCell ref="A4:K4"/>
    <mergeCell ref="E5:J5"/>
    <mergeCell ref="K5:K7"/>
    <mergeCell ref="G6:H6"/>
    <mergeCell ref="I6:J6"/>
    <mergeCell ref="A5:A7"/>
    <mergeCell ref="B5:B7"/>
    <mergeCell ref="C5:C7"/>
    <mergeCell ref="E6:F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K100"/>
  <sheetViews>
    <sheetView zoomScale="80" zoomScaleNormal="80" zoomScaleSheetLayoutView="70" workbookViewId="0">
      <selection activeCell="S8" sqref="S8"/>
    </sheetView>
  </sheetViews>
  <sheetFormatPr defaultColWidth="9.140625" defaultRowHeight="24"/>
  <cols>
    <col min="1" max="1" width="7.42578125" style="160" customWidth="1"/>
    <col min="2" max="2" width="17.7109375" style="220" customWidth="1"/>
    <col min="3" max="3" width="21.7109375" style="160" customWidth="1"/>
    <col min="4" max="4" width="22.42578125" style="104" bestFit="1" customWidth="1"/>
    <col min="5" max="5" width="22.28515625" style="104" bestFit="1" customWidth="1"/>
    <col min="6" max="6" width="12.7109375" style="141" customWidth="1"/>
    <col min="7" max="7" width="20.7109375" style="104" customWidth="1"/>
    <col min="8" max="8" width="12.7109375" style="127" customWidth="1"/>
    <col min="9" max="9" width="21.7109375" style="104" bestFit="1" customWidth="1"/>
    <col min="10" max="10" width="12.7109375" style="127" customWidth="1"/>
    <col min="11" max="11" width="20.7109375" style="105" customWidth="1"/>
    <col min="12" max="16384" width="9.140625" style="2"/>
  </cols>
  <sheetData>
    <row r="1" spans="1:11" s="295" customFormat="1" ht="30" customHeight="1">
      <c r="A1" s="929" t="s">
        <v>220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</row>
    <row r="2" spans="1:11" s="295" customFormat="1" ht="30" customHeight="1">
      <c r="A2" s="929" t="s">
        <v>196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</row>
    <row r="3" spans="1:11" s="295" customFormat="1" ht="30" customHeight="1">
      <c r="A3" s="929" t="str">
        <f>[3]จังหวัด!A3</f>
        <v xml:space="preserve">ข้อมูลสะสมตั้งแต่วันที่ 1 ตุลาคม 2567 ถึงวันที่ 15 พฤษภาคม 2568 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</row>
    <row r="4" spans="1:11" s="295" customFormat="1" ht="30" customHeight="1">
      <c r="A4" s="930" t="s">
        <v>112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</row>
    <row r="5" spans="1:11" s="563" customFormat="1" ht="27.95" customHeight="1">
      <c r="A5" s="950" t="s">
        <v>23</v>
      </c>
      <c r="B5" s="909" t="s">
        <v>75</v>
      </c>
      <c r="C5" s="909" t="s">
        <v>76</v>
      </c>
      <c r="D5" s="964" t="s">
        <v>132</v>
      </c>
      <c r="E5" s="958" t="s">
        <v>144</v>
      </c>
      <c r="F5" s="959"/>
      <c r="G5" s="959"/>
      <c r="H5" s="959"/>
      <c r="I5" s="959"/>
      <c r="J5" s="960"/>
      <c r="K5" s="961" t="s">
        <v>4</v>
      </c>
    </row>
    <row r="6" spans="1:11" s="567" customFormat="1" ht="27.95" customHeight="1">
      <c r="A6" s="951"/>
      <c r="B6" s="952"/>
      <c r="C6" s="952"/>
      <c r="D6" s="965"/>
      <c r="E6" s="953" t="s">
        <v>114</v>
      </c>
      <c r="F6" s="954"/>
      <c r="G6" s="956" t="s">
        <v>88</v>
      </c>
      <c r="H6" s="957"/>
      <c r="I6" s="926" t="s">
        <v>400</v>
      </c>
      <c r="J6" s="927"/>
      <c r="K6" s="962"/>
    </row>
    <row r="7" spans="1:11" s="563" customFormat="1" ht="27.95" customHeight="1">
      <c r="A7" s="955"/>
      <c r="B7" s="910"/>
      <c r="C7" s="910"/>
      <c r="D7" s="966"/>
      <c r="E7" s="93" t="s">
        <v>111</v>
      </c>
      <c r="F7" s="595" t="s">
        <v>7</v>
      </c>
      <c r="G7" s="565" t="s">
        <v>111</v>
      </c>
      <c r="H7" s="596" t="s">
        <v>7</v>
      </c>
      <c r="I7" s="565" t="s">
        <v>111</v>
      </c>
      <c r="J7" s="596" t="s">
        <v>7</v>
      </c>
      <c r="K7" s="963"/>
    </row>
    <row r="8" spans="1:11" s="563" customFormat="1" ht="27.95" customHeight="1" thickBot="1">
      <c r="A8" s="569"/>
      <c r="B8" s="568"/>
      <c r="C8" s="569" t="s">
        <v>12</v>
      </c>
      <c r="D8" s="570">
        <v>1631050890.3800001</v>
      </c>
      <c r="E8" s="570">
        <v>1079293844.9000001</v>
      </c>
      <c r="F8" s="572">
        <v>66.171684235342752</v>
      </c>
      <c r="G8" s="570">
        <v>77554169.760000005</v>
      </c>
      <c r="H8" s="572">
        <v>4.754858981863622</v>
      </c>
      <c r="I8" s="570">
        <v>1156848014.6600001</v>
      </c>
      <c r="J8" s="572">
        <v>70.926543217206373</v>
      </c>
      <c r="K8" s="570">
        <v>474202875.72000003</v>
      </c>
    </row>
    <row r="9" spans="1:11" s="563" customFormat="1" ht="27.95" customHeight="1" thickTop="1">
      <c r="A9" s="574">
        <v>1</v>
      </c>
      <c r="B9" s="574">
        <v>1500400093</v>
      </c>
      <c r="C9" s="575" t="s">
        <v>70</v>
      </c>
      <c r="D9" s="597">
        <v>13117302.449999999</v>
      </c>
      <c r="E9" s="597">
        <v>9609270.2400000002</v>
      </c>
      <c r="F9" s="578">
        <v>73.256450986231556</v>
      </c>
      <c r="G9" s="597">
        <v>978000</v>
      </c>
      <c r="H9" s="598">
        <v>7.4558012497455222</v>
      </c>
      <c r="I9" s="597">
        <v>10587270.24</v>
      </c>
      <c r="J9" s="578">
        <v>80.712252235977076</v>
      </c>
      <c r="K9" s="599">
        <v>2530032.209999999</v>
      </c>
    </row>
    <row r="10" spans="1:11" s="563" customFormat="1" ht="27.95" customHeight="1">
      <c r="A10" s="292">
        <v>2</v>
      </c>
      <c r="B10" s="292">
        <v>1500400024</v>
      </c>
      <c r="C10" s="293" t="s">
        <v>28</v>
      </c>
      <c r="D10" s="294">
        <v>17383880.489999998</v>
      </c>
      <c r="E10" s="294">
        <v>13821689.32</v>
      </c>
      <c r="F10" s="582">
        <v>79.508653594062991</v>
      </c>
      <c r="G10" s="294">
        <v>50000</v>
      </c>
      <c r="H10" s="600">
        <v>0.28762277806018216</v>
      </c>
      <c r="I10" s="294">
        <v>13871689.32</v>
      </c>
      <c r="J10" s="582">
        <v>79.796276372123174</v>
      </c>
      <c r="K10" s="601">
        <v>3512191.1699999981</v>
      </c>
    </row>
    <row r="11" spans="1:11" s="563" customFormat="1" ht="27.95" customHeight="1">
      <c r="A11" s="292">
        <v>3</v>
      </c>
      <c r="B11" s="292">
        <v>1500400050</v>
      </c>
      <c r="C11" s="293" t="s">
        <v>42</v>
      </c>
      <c r="D11" s="294">
        <v>41715975.649999999</v>
      </c>
      <c r="E11" s="294">
        <v>32342377.57</v>
      </c>
      <c r="F11" s="582">
        <v>77.529956008592123</v>
      </c>
      <c r="G11" s="294">
        <v>142409</v>
      </c>
      <c r="H11" s="600">
        <v>0.3413776084127137</v>
      </c>
      <c r="I11" s="294">
        <v>32484786.57</v>
      </c>
      <c r="J11" s="582">
        <v>77.871333617004836</v>
      </c>
      <c r="K11" s="601">
        <v>9231189.0799999982</v>
      </c>
    </row>
    <row r="12" spans="1:11" s="563" customFormat="1" ht="27.95" customHeight="1">
      <c r="A12" s="292">
        <v>4</v>
      </c>
      <c r="B12" s="292">
        <v>1500400048</v>
      </c>
      <c r="C12" s="293" t="s">
        <v>41</v>
      </c>
      <c r="D12" s="294">
        <v>14996191.1</v>
      </c>
      <c r="E12" s="294">
        <v>11591385.029999999</v>
      </c>
      <c r="F12" s="582">
        <v>77.295527595670606</v>
      </c>
      <c r="G12" s="294">
        <v>40000</v>
      </c>
      <c r="H12" s="600">
        <v>0.26673439764314555</v>
      </c>
      <c r="I12" s="294">
        <v>11631385.029999999</v>
      </c>
      <c r="J12" s="582">
        <v>77.562261993313754</v>
      </c>
      <c r="K12" s="601">
        <v>3364806.0700000003</v>
      </c>
    </row>
    <row r="13" spans="1:11" s="563" customFormat="1" ht="27.95" customHeight="1">
      <c r="A13" s="292">
        <v>5</v>
      </c>
      <c r="B13" s="292">
        <v>1500400042</v>
      </c>
      <c r="C13" s="293" t="s">
        <v>37</v>
      </c>
      <c r="D13" s="294">
        <v>39495632.020000003</v>
      </c>
      <c r="E13" s="294">
        <v>29084999.550000001</v>
      </c>
      <c r="F13" s="582">
        <v>73.641053611376023</v>
      </c>
      <c r="G13" s="294">
        <v>1465000</v>
      </c>
      <c r="H13" s="600">
        <v>3.7092709372473029</v>
      </c>
      <c r="I13" s="294">
        <v>30549999.550000001</v>
      </c>
      <c r="J13" s="582">
        <v>77.350324548623334</v>
      </c>
      <c r="K13" s="601">
        <v>8945632.4700000025</v>
      </c>
    </row>
    <row r="14" spans="1:11" s="563" customFormat="1" ht="27.95" customHeight="1">
      <c r="A14" s="292">
        <v>6</v>
      </c>
      <c r="B14" s="292">
        <v>1500400033</v>
      </c>
      <c r="C14" s="293" t="s">
        <v>94</v>
      </c>
      <c r="D14" s="294">
        <v>21175004.43</v>
      </c>
      <c r="E14" s="294">
        <v>15844951.880000001</v>
      </c>
      <c r="F14" s="582">
        <v>74.828564652158619</v>
      </c>
      <c r="G14" s="294">
        <v>446310</v>
      </c>
      <c r="H14" s="600">
        <v>2.107720928585421</v>
      </c>
      <c r="I14" s="294">
        <v>16291261.880000001</v>
      </c>
      <c r="J14" s="582">
        <v>76.936285580744027</v>
      </c>
      <c r="K14" s="601">
        <v>4883742.5499999989</v>
      </c>
    </row>
    <row r="15" spans="1:11" s="563" customFormat="1" ht="27.95" customHeight="1">
      <c r="A15" s="292">
        <v>7</v>
      </c>
      <c r="B15" s="292">
        <v>1500400059</v>
      </c>
      <c r="C15" s="293" t="s">
        <v>49</v>
      </c>
      <c r="D15" s="294">
        <v>14756160.449999999</v>
      </c>
      <c r="E15" s="294">
        <v>10183995.390000001</v>
      </c>
      <c r="F15" s="582">
        <v>69.015211812772066</v>
      </c>
      <c r="G15" s="294">
        <v>1165800</v>
      </c>
      <c r="H15" s="600">
        <v>7.9004291390718784</v>
      </c>
      <c r="I15" s="294">
        <v>11349795.390000001</v>
      </c>
      <c r="J15" s="582">
        <v>76.915640951843955</v>
      </c>
      <c r="K15" s="601">
        <v>3406365.0599999987</v>
      </c>
    </row>
    <row r="16" spans="1:11" s="563" customFormat="1" ht="27.95" customHeight="1">
      <c r="A16" s="292">
        <v>8</v>
      </c>
      <c r="B16" s="292">
        <v>1500400054</v>
      </c>
      <c r="C16" s="293" t="s">
        <v>45</v>
      </c>
      <c r="D16" s="294">
        <v>26504928.23</v>
      </c>
      <c r="E16" s="294">
        <v>18972180.260000002</v>
      </c>
      <c r="F16" s="582">
        <v>71.579821289710395</v>
      </c>
      <c r="G16" s="294">
        <v>1342600</v>
      </c>
      <c r="H16" s="600">
        <v>5.065473063535249</v>
      </c>
      <c r="I16" s="294">
        <v>20314780.260000002</v>
      </c>
      <c r="J16" s="582">
        <v>76.645294353245646</v>
      </c>
      <c r="K16" s="601">
        <v>6190147.9699999988</v>
      </c>
    </row>
    <row r="17" spans="1:11" s="563" customFormat="1" ht="27.95" customHeight="1">
      <c r="A17" s="292">
        <v>9</v>
      </c>
      <c r="B17" s="292">
        <v>1500400047</v>
      </c>
      <c r="C17" s="293" t="s">
        <v>98</v>
      </c>
      <c r="D17" s="294">
        <v>29557537.34</v>
      </c>
      <c r="E17" s="294">
        <v>20560142.620000001</v>
      </c>
      <c r="F17" s="582">
        <v>69.559728144794079</v>
      </c>
      <c r="G17" s="294">
        <v>2038600</v>
      </c>
      <c r="H17" s="600">
        <v>6.8970563296597023</v>
      </c>
      <c r="I17" s="294">
        <v>22598742.620000001</v>
      </c>
      <c r="J17" s="582">
        <v>76.456784474453784</v>
      </c>
      <c r="K17" s="601">
        <v>6958794.7199999988</v>
      </c>
    </row>
    <row r="18" spans="1:11" s="563" customFormat="1" ht="27.95" customHeight="1">
      <c r="A18" s="292">
        <v>10</v>
      </c>
      <c r="B18" s="292">
        <v>1500400056</v>
      </c>
      <c r="C18" s="293" t="s">
        <v>47</v>
      </c>
      <c r="D18" s="294">
        <v>27905640.969999999</v>
      </c>
      <c r="E18" s="294">
        <v>21104849.010000002</v>
      </c>
      <c r="F18" s="582">
        <v>75.629328968608178</v>
      </c>
      <c r="G18" s="294">
        <v>230000</v>
      </c>
      <c r="H18" s="600">
        <v>0.82420611749166361</v>
      </c>
      <c r="I18" s="294">
        <v>21334849.010000002</v>
      </c>
      <c r="J18" s="582">
        <v>76.453535086099848</v>
      </c>
      <c r="K18" s="601">
        <v>6570791.9599999972</v>
      </c>
    </row>
    <row r="19" spans="1:11" s="563" customFormat="1" ht="27.95" customHeight="1">
      <c r="A19" s="292">
        <v>11</v>
      </c>
      <c r="B19" s="292">
        <v>1500400055</v>
      </c>
      <c r="C19" s="293" t="s">
        <v>46</v>
      </c>
      <c r="D19" s="294">
        <v>35854617.18</v>
      </c>
      <c r="E19" s="294">
        <v>24827514.140000001</v>
      </c>
      <c r="F19" s="582">
        <v>69.244956696536676</v>
      </c>
      <c r="G19" s="294">
        <v>2538505</v>
      </c>
      <c r="H19" s="600">
        <v>7.0799947110186938</v>
      </c>
      <c r="I19" s="294">
        <v>27366019.140000001</v>
      </c>
      <c r="J19" s="582">
        <v>76.324951407555375</v>
      </c>
      <c r="K19" s="601">
        <v>8488598.0399999991</v>
      </c>
    </row>
    <row r="20" spans="1:11" s="563" customFormat="1" ht="27.95" customHeight="1">
      <c r="A20" s="292">
        <v>12</v>
      </c>
      <c r="B20" s="292">
        <v>1500400045</v>
      </c>
      <c r="C20" s="293" t="s">
        <v>97</v>
      </c>
      <c r="D20" s="294">
        <v>43429743.020000003</v>
      </c>
      <c r="E20" s="294">
        <v>32782063.289999999</v>
      </c>
      <c r="F20" s="582">
        <v>75.482977817537176</v>
      </c>
      <c r="G20" s="294">
        <v>362500</v>
      </c>
      <c r="H20" s="600">
        <v>0.83468142980506166</v>
      </c>
      <c r="I20" s="294">
        <v>33144563.289999999</v>
      </c>
      <c r="J20" s="582">
        <v>76.317659247342235</v>
      </c>
      <c r="K20" s="601">
        <v>10285179.730000004</v>
      </c>
    </row>
    <row r="21" spans="1:11" s="563" customFormat="1" ht="27.95" customHeight="1">
      <c r="A21" s="292">
        <v>13</v>
      </c>
      <c r="B21" s="292">
        <v>1500400088</v>
      </c>
      <c r="C21" s="293" t="s">
        <v>66</v>
      </c>
      <c r="D21" s="294">
        <v>8589742.75</v>
      </c>
      <c r="E21" s="294">
        <v>6549637.9199999999</v>
      </c>
      <c r="F21" s="582">
        <v>76.249523537826562</v>
      </c>
      <c r="G21" s="294">
        <v>0</v>
      </c>
      <c r="H21" s="856">
        <v>0</v>
      </c>
      <c r="I21" s="294">
        <v>6549637.9199999999</v>
      </c>
      <c r="J21" s="582">
        <v>76.249523537826562</v>
      </c>
      <c r="K21" s="601">
        <v>2040104.83</v>
      </c>
    </row>
    <row r="22" spans="1:11" s="563" customFormat="1" ht="27.95" customHeight="1">
      <c r="A22" s="292">
        <v>14</v>
      </c>
      <c r="B22" s="292">
        <v>1500400051</v>
      </c>
      <c r="C22" s="293" t="s">
        <v>100</v>
      </c>
      <c r="D22" s="294">
        <v>32833133.800000001</v>
      </c>
      <c r="E22" s="294">
        <v>24147221</v>
      </c>
      <c r="F22" s="582">
        <v>73.545282479249664</v>
      </c>
      <c r="G22" s="294">
        <v>871400</v>
      </c>
      <c r="H22" s="600">
        <v>2.6540262812196134</v>
      </c>
      <c r="I22" s="294">
        <v>25018621</v>
      </c>
      <c r="J22" s="582">
        <v>76.199308760469279</v>
      </c>
      <c r="K22" s="601">
        <v>7814512.8000000007</v>
      </c>
    </row>
    <row r="23" spans="1:11" s="563" customFormat="1" ht="27.95" customHeight="1">
      <c r="A23" s="292">
        <v>15</v>
      </c>
      <c r="B23" s="292">
        <v>1500400043</v>
      </c>
      <c r="C23" s="293" t="s">
        <v>38</v>
      </c>
      <c r="D23" s="294">
        <v>31096259.34</v>
      </c>
      <c r="E23" s="294">
        <v>23091928.32</v>
      </c>
      <c r="F23" s="582">
        <v>74.259505194877889</v>
      </c>
      <c r="G23" s="294">
        <v>592400</v>
      </c>
      <c r="H23" s="600">
        <v>1.9050522878743139</v>
      </c>
      <c r="I23" s="294">
        <v>23684328.32</v>
      </c>
      <c r="J23" s="582">
        <v>76.164557482752201</v>
      </c>
      <c r="K23" s="601">
        <v>7411931.0199999996</v>
      </c>
    </row>
    <row r="24" spans="1:11" s="563" customFormat="1" ht="27.95" customHeight="1">
      <c r="A24" s="292">
        <v>16</v>
      </c>
      <c r="B24" s="292">
        <v>1500400053</v>
      </c>
      <c r="C24" s="293" t="s">
        <v>44</v>
      </c>
      <c r="D24" s="294">
        <v>16737103.66</v>
      </c>
      <c r="E24" s="294">
        <v>12051122.050000001</v>
      </c>
      <c r="F24" s="582">
        <v>72.00243420133063</v>
      </c>
      <c r="G24" s="294">
        <v>655200</v>
      </c>
      <c r="H24" s="600">
        <v>3.9146558049100353</v>
      </c>
      <c r="I24" s="294">
        <v>12706322.050000001</v>
      </c>
      <c r="J24" s="582">
        <v>75.917090006240656</v>
      </c>
      <c r="K24" s="601">
        <v>4030781.6099999994</v>
      </c>
    </row>
    <row r="25" spans="1:11" s="563" customFormat="1" ht="27.95" customHeight="1">
      <c r="A25" s="292">
        <v>17</v>
      </c>
      <c r="B25" s="292">
        <v>1500400085</v>
      </c>
      <c r="C25" s="293" t="s">
        <v>64</v>
      </c>
      <c r="D25" s="294">
        <v>35653248.759999998</v>
      </c>
      <c r="E25" s="294">
        <v>27012687.859999999</v>
      </c>
      <c r="F25" s="582">
        <v>75.765011042432704</v>
      </c>
      <c r="G25" s="294">
        <v>45200</v>
      </c>
      <c r="H25" s="600">
        <v>0.12677666572340715</v>
      </c>
      <c r="I25" s="294">
        <v>27057887.859999999</v>
      </c>
      <c r="J25" s="582">
        <v>75.891787708156116</v>
      </c>
      <c r="K25" s="601">
        <v>8595360.8999999985</v>
      </c>
    </row>
    <row r="26" spans="1:11" s="563" customFormat="1" ht="27.95" customHeight="1">
      <c r="A26" s="588">
        <v>18</v>
      </c>
      <c r="B26" s="588">
        <v>1500400094</v>
      </c>
      <c r="C26" s="589" t="s">
        <v>24</v>
      </c>
      <c r="D26" s="590">
        <v>17294143.870000001</v>
      </c>
      <c r="E26" s="590">
        <v>12967985.560000001</v>
      </c>
      <c r="F26" s="591">
        <v>74.984836818059847</v>
      </c>
      <c r="G26" s="590">
        <v>140000</v>
      </c>
      <c r="H26" s="593">
        <v>0.80952258205077599</v>
      </c>
      <c r="I26" s="590">
        <v>13107985.560000001</v>
      </c>
      <c r="J26" s="591">
        <v>75.794359400110622</v>
      </c>
      <c r="K26" s="841">
        <v>4186158.3100000005</v>
      </c>
    </row>
    <row r="27" spans="1:11" s="563" customFormat="1" ht="27.95" customHeight="1">
      <c r="A27" s="842">
        <v>19</v>
      </c>
      <c r="B27" s="842">
        <v>1500400076</v>
      </c>
      <c r="C27" s="843" t="s">
        <v>61</v>
      </c>
      <c r="D27" s="844">
        <v>22720280.079999998</v>
      </c>
      <c r="E27" s="844">
        <v>16195018.74</v>
      </c>
      <c r="F27" s="845">
        <v>71.28001363969102</v>
      </c>
      <c r="G27" s="844">
        <v>984800</v>
      </c>
      <c r="H27" s="846">
        <v>4.3344536094292732</v>
      </c>
      <c r="I27" s="844">
        <v>17179818.740000002</v>
      </c>
      <c r="J27" s="845">
        <v>75.614467249120295</v>
      </c>
      <c r="K27" s="847">
        <v>5540461.3399999961</v>
      </c>
    </row>
    <row r="28" spans="1:11" s="563" customFormat="1" ht="27.95" customHeight="1">
      <c r="A28" s="292">
        <v>20</v>
      </c>
      <c r="B28" s="292">
        <v>1500400067</v>
      </c>
      <c r="C28" s="293" t="s">
        <v>53</v>
      </c>
      <c r="D28" s="294">
        <v>29856041.969999999</v>
      </c>
      <c r="E28" s="294">
        <v>21380473.84</v>
      </c>
      <c r="F28" s="582">
        <v>71.611882986644929</v>
      </c>
      <c r="G28" s="294">
        <v>1182200</v>
      </c>
      <c r="H28" s="600">
        <v>3.9596675312417511</v>
      </c>
      <c r="I28" s="294">
        <v>22562673.84</v>
      </c>
      <c r="J28" s="582">
        <v>75.571550517886678</v>
      </c>
      <c r="K28" s="601">
        <v>7293368.129999999</v>
      </c>
    </row>
    <row r="29" spans="1:11" s="563" customFormat="1" ht="27.95" customHeight="1">
      <c r="A29" s="292">
        <v>21</v>
      </c>
      <c r="B29" s="292">
        <v>1500400074</v>
      </c>
      <c r="C29" s="293" t="s">
        <v>59</v>
      </c>
      <c r="D29" s="294">
        <v>18644690.920000002</v>
      </c>
      <c r="E29" s="294">
        <v>14089527.720000001</v>
      </c>
      <c r="F29" s="582">
        <v>75.568577566959192</v>
      </c>
      <c r="G29" s="294">
        <v>0</v>
      </c>
      <c r="H29" s="856">
        <v>0</v>
      </c>
      <c r="I29" s="294">
        <v>14089527.720000001</v>
      </c>
      <c r="J29" s="582">
        <v>75.568577566959192</v>
      </c>
      <c r="K29" s="601">
        <v>4555163.2000000011</v>
      </c>
    </row>
    <row r="30" spans="1:11" s="563" customFormat="1" ht="27.95" customHeight="1">
      <c r="A30" s="292">
        <v>22</v>
      </c>
      <c r="B30" s="292">
        <v>1500400052</v>
      </c>
      <c r="C30" s="293" t="s">
        <v>43</v>
      </c>
      <c r="D30" s="294">
        <v>22733873.710000001</v>
      </c>
      <c r="E30" s="294">
        <v>16343008.689999999</v>
      </c>
      <c r="F30" s="582">
        <v>71.888358748166894</v>
      </c>
      <c r="G30" s="294">
        <v>804000</v>
      </c>
      <c r="H30" s="600">
        <v>3.5365728263298246</v>
      </c>
      <c r="I30" s="294">
        <v>17147008.689999998</v>
      </c>
      <c r="J30" s="582">
        <v>75.424931574496711</v>
      </c>
      <c r="K30" s="601">
        <v>5586865.0200000033</v>
      </c>
    </row>
    <row r="31" spans="1:11" s="563" customFormat="1" ht="27.95" customHeight="1">
      <c r="A31" s="292">
        <v>23</v>
      </c>
      <c r="B31" s="292">
        <v>1500400086</v>
      </c>
      <c r="C31" s="293" t="s">
        <v>108</v>
      </c>
      <c r="D31" s="294">
        <v>14451757.449999999</v>
      </c>
      <c r="E31" s="294">
        <v>10705931.810000001</v>
      </c>
      <c r="F31" s="582">
        <v>74.080483616198535</v>
      </c>
      <c r="G31" s="294">
        <v>136960</v>
      </c>
      <c r="H31" s="600">
        <v>0.9477048066565773</v>
      </c>
      <c r="I31" s="294">
        <v>10842891.810000001</v>
      </c>
      <c r="J31" s="582">
        <v>75.028188422855109</v>
      </c>
      <c r="K31" s="601">
        <v>3608865.6399999987</v>
      </c>
    </row>
    <row r="32" spans="1:11" s="563" customFormat="1" ht="27.95" customHeight="1">
      <c r="A32" s="292">
        <v>24</v>
      </c>
      <c r="B32" s="292">
        <v>1500400124</v>
      </c>
      <c r="C32" s="293" t="s">
        <v>74</v>
      </c>
      <c r="D32" s="294">
        <v>15627296.869999999</v>
      </c>
      <c r="E32" s="294">
        <v>10605522.890000001</v>
      </c>
      <c r="F32" s="582">
        <v>67.865370308281598</v>
      </c>
      <c r="G32" s="294">
        <v>1089131</v>
      </c>
      <c r="H32" s="600">
        <v>6.9694138983871499</v>
      </c>
      <c r="I32" s="294">
        <v>11694653.890000001</v>
      </c>
      <c r="J32" s="582">
        <v>74.834784206668758</v>
      </c>
      <c r="K32" s="601">
        <v>3932642.9799999986</v>
      </c>
    </row>
    <row r="33" spans="1:11" s="563" customFormat="1" ht="27.95" customHeight="1">
      <c r="A33" s="292">
        <v>25</v>
      </c>
      <c r="B33" s="292">
        <v>1500400041</v>
      </c>
      <c r="C33" s="293" t="s">
        <v>36</v>
      </c>
      <c r="D33" s="294">
        <v>54573801.700000003</v>
      </c>
      <c r="E33" s="294">
        <v>39324875.729999997</v>
      </c>
      <c r="F33" s="582">
        <v>72.058157036913911</v>
      </c>
      <c r="G33" s="294">
        <v>1513400</v>
      </c>
      <c r="H33" s="600">
        <v>2.7731254793634799</v>
      </c>
      <c r="I33" s="294">
        <v>40838275.729999997</v>
      </c>
      <c r="J33" s="582">
        <v>74.831282516277383</v>
      </c>
      <c r="K33" s="601">
        <v>13735525.970000006</v>
      </c>
    </row>
    <row r="34" spans="1:11" s="563" customFormat="1" ht="27.95" customHeight="1">
      <c r="A34" s="292">
        <v>26</v>
      </c>
      <c r="B34" s="292">
        <v>1500400044</v>
      </c>
      <c r="C34" s="293" t="s">
        <v>39</v>
      </c>
      <c r="D34" s="294">
        <v>37474424.920000002</v>
      </c>
      <c r="E34" s="294">
        <v>26789260.039999999</v>
      </c>
      <c r="F34" s="582">
        <v>71.48678091041937</v>
      </c>
      <c r="G34" s="294">
        <v>1181118.45</v>
      </c>
      <c r="H34" s="600">
        <v>3.151798733460057</v>
      </c>
      <c r="I34" s="294">
        <v>27970378.489999998</v>
      </c>
      <c r="J34" s="582">
        <v>74.638579643879424</v>
      </c>
      <c r="K34" s="601">
        <v>9504046.4300000034</v>
      </c>
    </row>
    <row r="35" spans="1:11" s="563" customFormat="1" ht="27.95" customHeight="1">
      <c r="A35" s="292">
        <v>27</v>
      </c>
      <c r="B35" s="292">
        <v>1500400092</v>
      </c>
      <c r="C35" s="293" t="s">
        <v>69</v>
      </c>
      <c r="D35" s="294">
        <v>27141287.84</v>
      </c>
      <c r="E35" s="294">
        <v>19943568.32</v>
      </c>
      <c r="F35" s="582">
        <v>73.480552719417318</v>
      </c>
      <c r="G35" s="294">
        <v>298080</v>
      </c>
      <c r="H35" s="600">
        <v>1.0982529707403892</v>
      </c>
      <c r="I35" s="294">
        <v>20241648.32</v>
      </c>
      <c r="J35" s="582">
        <v>74.578805690157694</v>
      </c>
      <c r="K35" s="601">
        <v>6899639.5199999996</v>
      </c>
    </row>
    <row r="36" spans="1:11" s="563" customFormat="1" ht="27.95" customHeight="1">
      <c r="A36" s="292">
        <v>28</v>
      </c>
      <c r="B36" s="292">
        <v>1500400026</v>
      </c>
      <c r="C36" s="293" t="s">
        <v>90</v>
      </c>
      <c r="D36" s="294">
        <v>16196078.449999999</v>
      </c>
      <c r="E36" s="294">
        <v>11130508.460000001</v>
      </c>
      <c r="F36" s="582">
        <v>68.72347830594758</v>
      </c>
      <c r="G36" s="294">
        <v>935000</v>
      </c>
      <c r="H36" s="600">
        <v>5.7730024146678547</v>
      </c>
      <c r="I36" s="294">
        <v>12065508.460000001</v>
      </c>
      <c r="J36" s="582">
        <v>74.496480720615438</v>
      </c>
      <c r="K36" s="601">
        <v>4130569.9899999984</v>
      </c>
    </row>
    <row r="37" spans="1:11" s="563" customFormat="1" ht="27.95" customHeight="1">
      <c r="A37" s="292">
        <v>29</v>
      </c>
      <c r="B37" s="292">
        <v>1500400049</v>
      </c>
      <c r="C37" s="293" t="s">
        <v>99</v>
      </c>
      <c r="D37" s="294">
        <v>14796066.640000001</v>
      </c>
      <c r="E37" s="294">
        <v>9433789.1099999994</v>
      </c>
      <c r="F37" s="582">
        <v>63.758763322250076</v>
      </c>
      <c r="G37" s="294">
        <v>1517200</v>
      </c>
      <c r="H37" s="600">
        <v>10.254076552334316</v>
      </c>
      <c r="I37" s="294">
        <v>10950989.109999999</v>
      </c>
      <c r="J37" s="582">
        <v>74.012839874584401</v>
      </c>
      <c r="K37" s="601">
        <v>3845077.5300000012</v>
      </c>
    </row>
    <row r="38" spans="1:11" s="563" customFormat="1" ht="27.95" customHeight="1">
      <c r="A38" s="292">
        <v>30</v>
      </c>
      <c r="B38" s="292">
        <v>1500400069</v>
      </c>
      <c r="C38" s="293" t="s">
        <v>54</v>
      </c>
      <c r="D38" s="294">
        <v>26231742.129999999</v>
      </c>
      <c r="E38" s="294">
        <v>18063429.420000002</v>
      </c>
      <c r="F38" s="582">
        <v>68.860959864887192</v>
      </c>
      <c r="G38" s="294">
        <v>1295600</v>
      </c>
      <c r="H38" s="600">
        <v>4.9390543471311563</v>
      </c>
      <c r="I38" s="294">
        <v>19359029.420000002</v>
      </c>
      <c r="J38" s="582">
        <v>73.80001421201834</v>
      </c>
      <c r="K38" s="601">
        <v>6872712.7099999972</v>
      </c>
    </row>
    <row r="39" spans="1:11" s="563" customFormat="1" ht="27.95" customHeight="1">
      <c r="A39" s="292">
        <v>31</v>
      </c>
      <c r="B39" s="292">
        <v>1500400061</v>
      </c>
      <c r="C39" s="293" t="s">
        <v>20</v>
      </c>
      <c r="D39" s="294">
        <v>14497089.449999999</v>
      </c>
      <c r="E39" s="294">
        <v>9916581.7100000009</v>
      </c>
      <c r="F39" s="582">
        <v>68.403949249275016</v>
      </c>
      <c r="G39" s="294">
        <v>775000</v>
      </c>
      <c r="H39" s="600">
        <v>5.3459006559416657</v>
      </c>
      <c r="I39" s="294">
        <v>10691581.710000001</v>
      </c>
      <c r="J39" s="582">
        <v>73.749849905216678</v>
      </c>
      <c r="K39" s="601">
        <v>3805507.7399999984</v>
      </c>
    </row>
    <row r="40" spans="1:11" s="563" customFormat="1" ht="27.95" customHeight="1">
      <c r="A40" s="292">
        <v>32</v>
      </c>
      <c r="B40" s="292">
        <v>1500400073</v>
      </c>
      <c r="C40" s="293" t="s">
        <v>58</v>
      </c>
      <c r="D40" s="294">
        <v>16727446.449999999</v>
      </c>
      <c r="E40" s="294">
        <v>12294078.75</v>
      </c>
      <c r="F40" s="582">
        <v>73.496446613942084</v>
      </c>
      <c r="G40" s="294">
        <v>30000</v>
      </c>
      <c r="H40" s="600">
        <v>0.17934596347190818</v>
      </c>
      <c r="I40" s="294">
        <v>12324078.75</v>
      </c>
      <c r="J40" s="582">
        <v>73.675792577413986</v>
      </c>
      <c r="K40" s="601">
        <v>4403367.6999999993</v>
      </c>
    </row>
    <row r="41" spans="1:11" s="563" customFormat="1" ht="27.95" customHeight="1">
      <c r="A41" s="292">
        <v>33</v>
      </c>
      <c r="B41" s="292">
        <v>1500400034</v>
      </c>
      <c r="C41" s="293" t="s">
        <v>31</v>
      </c>
      <c r="D41" s="294">
        <v>15551686.449999999</v>
      </c>
      <c r="E41" s="294">
        <v>11223273.32</v>
      </c>
      <c r="F41" s="582">
        <v>72.167564309400035</v>
      </c>
      <c r="G41" s="294">
        <v>227785</v>
      </c>
      <c r="H41" s="600">
        <v>1.4646964541906644</v>
      </c>
      <c r="I41" s="294">
        <v>11451058.32</v>
      </c>
      <c r="J41" s="582">
        <v>73.632260763590693</v>
      </c>
      <c r="K41" s="601">
        <v>4100628.129999999</v>
      </c>
    </row>
    <row r="42" spans="1:11" s="563" customFormat="1" ht="27.95" customHeight="1">
      <c r="A42" s="292">
        <v>34</v>
      </c>
      <c r="B42" s="292">
        <v>1500400046</v>
      </c>
      <c r="C42" s="293" t="s">
        <v>40</v>
      </c>
      <c r="D42" s="294">
        <v>17213952.870000001</v>
      </c>
      <c r="E42" s="294">
        <v>11292091.59</v>
      </c>
      <c r="F42" s="582">
        <v>65.598480925781686</v>
      </c>
      <c r="G42" s="294">
        <v>1335500</v>
      </c>
      <c r="H42" s="600">
        <v>7.7582412946387942</v>
      </c>
      <c r="I42" s="294">
        <v>12627591.59</v>
      </c>
      <c r="J42" s="582">
        <v>73.35672222042048</v>
      </c>
      <c r="K42" s="601">
        <v>4586361.2800000012</v>
      </c>
    </row>
    <row r="43" spans="1:11" s="563" customFormat="1" ht="27.95" customHeight="1">
      <c r="A43" s="292">
        <v>35</v>
      </c>
      <c r="B43" s="292">
        <v>1500400060</v>
      </c>
      <c r="C43" s="293" t="s">
        <v>102</v>
      </c>
      <c r="D43" s="294">
        <v>38725514.670000002</v>
      </c>
      <c r="E43" s="294">
        <v>27648551.91</v>
      </c>
      <c r="F43" s="582">
        <v>71.396215507030732</v>
      </c>
      <c r="G43" s="294">
        <v>703870</v>
      </c>
      <c r="H43" s="600">
        <v>1.8175872057428746</v>
      </c>
      <c r="I43" s="294">
        <v>28352421.91</v>
      </c>
      <c r="J43" s="582">
        <v>73.2138027127736</v>
      </c>
      <c r="K43" s="601">
        <v>10373092.760000002</v>
      </c>
    </row>
    <row r="44" spans="1:11" s="563" customFormat="1" ht="27.95" customHeight="1">
      <c r="A44" s="292">
        <v>36</v>
      </c>
      <c r="B44" s="292">
        <v>1500400066</v>
      </c>
      <c r="C44" s="293" t="s">
        <v>52</v>
      </c>
      <c r="D44" s="294">
        <v>16599379.869999999</v>
      </c>
      <c r="E44" s="294">
        <v>12091481.869999999</v>
      </c>
      <c r="F44" s="582">
        <v>72.842973440549386</v>
      </c>
      <c r="G44" s="294">
        <v>55800</v>
      </c>
      <c r="H44" s="600">
        <v>0.33615713621234217</v>
      </c>
      <c r="I44" s="294">
        <v>12147281.869999999</v>
      </c>
      <c r="J44" s="582">
        <v>73.179130576761722</v>
      </c>
      <c r="K44" s="601">
        <v>4452098</v>
      </c>
    </row>
    <row r="45" spans="1:11" s="563" customFormat="1" ht="27.95" customHeight="1">
      <c r="A45" s="292">
        <v>37</v>
      </c>
      <c r="B45" s="292">
        <v>1500400058</v>
      </c>
      <c r="C45" s="293" t="s">
        <v>101</v>
      </c>
      <c r="D45" s="294">
        <v>23683269.920000002</v>
      </c>
      <c r="E45" s="294">
        <v>15008636.439999999</v>
      </c>
      <c r="F45" s="582">
        <v>63.372315101326173</v>
      </c>
      <c r="G45" s="294">
        <v>2260977</v>
      </c>
      <c r="H45" s="600">
        <v>9.5467264766959161</v>
      </c>
      <c r="I45" s="294">
        <v>17269613.439999998</v>
      </c>
      <c r="J45" s="582">
        <v>72.919041578022075</v>
      </c>
      <c r="K45" s="601">
        <v>6413656.4800000042</v>
      </c>
    </row>
    <row r="46" spans="1:11" s="563" customFormat="1" ht="27.95" customHeight="1">
      <c r="A46" s="292">
        <v>38</v>
      </c>
      <c r="B46" s="292">
        <v>1500400068</v>
      </c>
      <c r="C46" s="293" t="s">
        <v>22</v>
      </c>
      <c r="D46" s="294">
        <v>13921069.869999999</v>
      </c>
      <c r="E46" s="294">
        <v>8470990.4700000007</v>
      </c>
      <c r="F46" s="582">
        <v>60.850139745760799</v>
      </c>
      <c r="G46" s="294">
        <v>1615000</v>
      </c>
      <c r="H46" s="600">
        <v>11.601119849849587</v>
      </c>
      <c r="I46" s="294">
        <v>10085990.470000001</v>
      </c>
      <c r="J46" s="582">
        <v>72.451259595610395</v>
      </c>
      <c r="K46" s="601">
        <v>3835079.3999999985</v>
      </c>
    </row>
    <row r="47" spans="1:11" s="563" customFormat="1" ht="27.95" customHeight="1">
      <c r="A47" s="292">
        <v>39</v>
      </c>
      <c r="B47" s="292">
        <v>1500400091</v>
      </c>
      <c r="C47" s="293" t="s">
        <v>68</v>
      </c>
      <c r="D47" s="294">
        <v>14124184.34</v>
      </c>
      <c r="E47" s="294">
        <v>10187059.710000001</v>
      </c>
      <c r="F47" s="582">
        <v>72.124941623354658</v>
      </c>
      <c r="G47" s="294">
        <v>42110</v>
      </c>
      <c r="H47" s="600">
        <v>0.29814111021436868</v>
      </c>
      <c r="I47" s="294">
        <v>10229169.710000001</v>
      </c>
      <c r="J47" s="582">
        <v>72.423082733569032</v>
      </c>
      <c r="K47" s="601">
        <v>3895014.629999999</v>
      </c>
    </row>
    <row r="48" spans="1:11" s="563" customFormat="1" ht="27.95" customHeight="1">
      <c r="A48" s="588">
        <v>40</v>
      </c>
      <c r="B48" s="588">
        <v>1500400079</v>
      </c>
      <c r="C48" s="589" t="s">
        <v>106</v>
      </c>
      <c r="D48" s="590">
        <v>20795341.870000001</v>
      </c>
      <c r="E48" s="590">
        <v>14618053.189999999</v>
      </c>
      <c r="F48" s="591">
        <v>70.294844303995077</v>
      </c>
      <c r="G48" s="590">
        <v>440000</v>
      </c>
      <c r="H48" s="593">
        <v>2.1158584588347522</v>
      </c>
      <c r="I48" s="590">
        <v>15058053.189999999</v>
      </c>
      <c r="J48" s="591">
        <v>72.410702762829828</v>
      </c>
      <c r="K48" s="841">
        <v>5737288.6800000016</v>
      </c>
    </row>
    <row r="49" spans="1:11" s="563" customFormat="1" ht="27.95" customHeight="1">
      <c r="A49" s="842">
        <v>41</v>
      </c>
      <c r="B49" s="842">
        <v>1500400097</v>
      </c>
      <c r="C49" s="843" t="s">
        <v>72</v>
      </c>
      <c r="D49" s="844">
        <v>15061813.109999999</v>
      </c>
      <c r="E49" s="844">
        <v>10129739.25</v>
      </c>
      <c r="F49" s="845">
        <v>67.254447894288077</v>
      </c>
      <c r="G49" s="844">
        <v>775000</v>
      </c>
      <c r="H49" s="846">
        <v>5.1454628625384666</v>
      </c>
      <c r="I49" s="844">
        <v>10904739.25</v>
      </c>
      <c r="J49" s="845">
        <v>72.399910756826543</v>
      </c>
      <c r="K49" s="847">
        <v>4157073.8599999994</v>
      </c>
    </row>
    <row r="50" spans="1:11" s="563" customFormat="1" ht="27.95" customHeight="1">
      <c r="A50" s="292">
        <v>42</v>
      </c>
      <c r="B50" s="292">
        <v>1500400063</v>
      </c>
      <c r="C50" s="293" t="s">
        <v>50</v>
      </c>
      <c r="D50" s="294">
        <v>15645139.869999999</v>
      </c>
      <c r="E50" s="294">
        <v>10569218.060000001</v>
      </c>
      <c r="F50" s="582">
        <v>67.555919268365102</v>
      </c>
      <c r="G50" s="294">
        <v>755400</v>
      </c>
      <c r="H50" s="600">
        <v>4.8283365075469922</v>
      </c>
      <c r="I50" s="294">
        <v>11324618.060000001</v>
      </c>
      <c r="J50" s="582">
        <v>72.384255775912095</v>
      </c>
      <c r="K50" s="601">
        <v>4320521.8099999987</v>
      </c>
    </row>
    <row r="51" spans="1:11" s="563" customFormat="1" ht="27.95" customHeight="1">
      <c r="A51" s="292">
        <v>43</v>
      </c>
      <c r="B51" s="292">
        <v>1500400095</v>
      </c>
      <c r="C51" s="293" t="s">
        <v>71</v>
      </c>
      <c r="D51" s="294">
        <v>17868020.079999998</v>
      </c>
      <c r="E51" s="294">
        <v>11779956.970000001</v>
      </c>
      <c r="F51" s="582">
        <v>65.927600916374175</v>
      </c>
      <c r="G51" s="294">
        <v>1144400</v>
      </c>
      <c r="H51" s="600">
        <v>6.4047387168595575</v>
      </c>
      <c r="I51" s="294">
        <v>12924356.970000001</v>
      </c>
      <c r="J51" s="582">
        <v>72.33233963323373</v>
      </c>
      <c r="K51" s="601">
        <v>4943663.1099999975</v>
      </c>
    </row>
    <row r="52" spans="1:11" s="563" customFormat="1" ht="27.95" customHeight="1">
      <c r="A52" s="292">
        <v>44</v>
      </c>
      <c r="B52" s="292">
        <v>1500400084</v>
      </c>
      <c r="C52" s="293" t="s">
        <v>17</v>
      </c>
      <c r="D52" s="294">
        <v>15152732.380000001</v>
      </c>
      <c r="E52" s="294">
        <v>9863045.8900000006</v>
      </c>
      <c r="F52" s="582">
        <v>65.090873663275246</v>
      </c>
      <c r="G52" s="294">
        <v>1062660</v>
      </c>
      <c r="H52" s="600">
        <v>7.0129925966527233</v>
      </c>
      <c r="I52" s="294">
        <v>10925705.890000001</v>
      </c>
      <c r="J52" s="582">
        <v>72.103866259927969</v>
      </c>
      <c r="K52" s="601">
        <v>4227026.49</v>
      </c>
    </row>
    <row r="53" spans="1:11" s="563" customFormat="1" ht="27.95" customHeight="1">
      <c r="A53" s="292">
        <v>45</v>
      </c>
      <c r="B53" s="292">
        <v>1500400071</v>
      </c>
      <c r="C53" s="293" t="s">
        <v>56</v>
      </c>
      <c r="D53" s="294">
        <v>18627319.870000001</v>
      </c>
      <c r="E53" s="294">
        <v>12373382.59</v>
      </c>
      <c r="F53" s="582">
        <v>66.425995131633499</v>
      </c>
      <c r="G53" s="294">
        <v>1029250</v>
      </c>
      <c r="H53" s="600">
        <v>5.5254862598759891</v>
      </c>
      <c r="I53" s="294">
        <v>13402632.59</v>
      </c>
      <c r="J53" s="582">
        <v>71.951481391509489</v>
      </c>
      <c r="K53" s="601">
        <v>5224687.2800000012</v>
      </c>
    </row>
    <row r="54" spans="1:11" s="563" customFormat="1" ht="27.95" customHeight="1">
      <c r="A54" s="292">
        <v>46</v>
      </c>
      <c r="B54" s="292">
        <v>1500400081</v>
      </c>
      <c r="C54" s="293" t="s">
        <v>18</v>
      </c>
      <c r="D54" s="294">
        <v>10567764.4</v>
      </c>
      <c r="E54" s="294">
        <v>6602461.1799999997</v>
      </c>
      <c r="F54" s="582">
        <v>62.477369196459371</v>
      </c>
      <c r="G54" s="294">
        <v>1000000</v>
      </c>
      <c r="H54" s="600">
        <v>9.4627393472170898</v>
      </c>
      <c r="I54" s="294">
        <v>7602461.1799999997</v>
      </c>
      <c r="J54" s="582">
        <v>71.940108543676459</v>
      </c>
      <c r="K54" s="601">
        <v>2965303.2200000007</v>
      </c>
    </row>
    <row r="55" spans="1:11" s="563" customFormat="1" ht="27.95" customHeight="1">
      <c r="A55" s="292">
        <v>47</v>
      </c>
      <c r="B55" s="292">
        <v>1500400038</v>
      </c>
      <c r="C55" s="293" t="s">
        <v>96</v>
      </c>
      <c r="D55" s="294">
        <v>15504706.24</v>
      </c>
      <c r="E55" s="294">
        <v>9911727.0700000003</v>
      </c>
      <c r="F55" s="582">
        <v>63.927216140536174</v>
      </c>
      <c r="G55" s="294">
        <v>1235100</v>
      </c>
      <c r="H55" s="600">
        <v>7.9659684026364372</v>
      </c>
      <c r="I55" s="294">
        <v>11146827.07</v>
      </c>
      <c r="J55" s="582">
        <v>71.893184543172609</v>
      </c>
      <c r="K55" s="601">
        <v>4357879.17</v>
      </c>
    </row>
    <row r="56" spans="1:11" s="563" customFormat="1" ht="27.95" customHeight="1">
      <c r="A56" s="292">
        <v>48</v>
      </c>
      <c r="B56" s="292">
        <v>1500400090</v>
      </c>
      <c r="C56" s="293" t="s">
        <v>67</v>
      </c>
      <c r="D56" s="294">
        <v>9755258.2300000004</v>
      </c>
      <c r="E56" s="294">
        <v>5976813.9400000004</v>
      </c>
      <c r="F56" s="582">
        <v>61.267613825123725</v>
      </c>
      <c r="G56" s="294">
        <v>1024130</v>
      </c>
      <c r="H56" s="600">
        <v>10.498235678175378</v>
      </c>
      <c r="I56" s="294">
        <v>7000943.9400000004</v>
      </c>
      <c r="J56" s="582">
        <v>71.765849503299094</v>
      </c>
      <c r="K56" s="601">
        <v>2754314.29</v>
      </c>
    </row>
    <row r="57" spans="1:11" s="563" customFormat="1" ht="27.95" customHeight="1">
      <c r="A57" s="292">
        <v>49</v>
      </c>
      <c r="B57" s="292">
        <v>1500400077</v>
      </c>
      <c r="C57" s="293" t="s">
        <v>104</v>
      </c>
      <c r="D57" s="294">
        <v>17635440.079999998</v>
      </c>
      <c r="E57" s="294">
        <v>12528885.26</v>
      </c>
      <c r="F57" s="582">
        <v>71.043791383515057</v>
      </c>
      <c r="G57" s="294">
        <v>0</v>
      </c>
      <c r="H57" s="856">
        <v>0</v>
      </c>
      <c r="I57" s="294">
        <v>12528885.26</v>
      </c>
      <c r="J57" s="582">
        <v>71.043791383515057</v>
      </c>
      <c r="K57" s="601">
        <v>5106554.8199999984</v>
      </c>
    </row>
    <row r="58" spans="1:11" s="563" customFormat="1" ht="27.95" customHeight="1">
      <c r="A58" s="292">
        <v>50</v>
      </c>
      <c r="B58" s="292">
        <v>1500400096</v>
      </c>
      <c r="C58" s="293" t="s">
        <v>110</v>
      </c>
      <c r="D58" s="294">
        <v>21000603.5</v>
      </c>
      <c r="E58" s="294">
        <v>14429679.199999999</v>
      </c>
      <c r="F58" s="582">
        <v>68.710783478198621</v>
      </c>
      <c r="G58" s="294">
        <v>481020</v>
      </c>
      <c r="H58" s="600">
        <v>2.290505603803243</v>
      </c>
      <c r="I58" s="294">
        <v>14910699.199999999</v>
      </c>
      <c r="J58" s="582">
        <v>71.001289082001861</v>
      </c>
      <c r="K58" s="601">
        <v>6089904.3000000007</v>
      </c>
    </row>
    <row r="59" spans="1:11" s="563" customFormat="1" ht="27.95" customHeight="1">
      <c r="A59" s="292">
        <v>51</v>
      </c>
      <c r="B59" s="292">
        <v>1500400029</v>
      </c>
      <c r="C59" s="293" t="s">
        <v>91</v>
      </c>
      <c r="D59" s="294">
        <v>20813610.5</v>
      </c>
      <c r="E59" s="294">
        <v>14725625.130000001</v>
      </c>
      <c r="F59" s="582">
        <v>70.749979346447361</v>
      </c>
      <c r="G59" s="294">
        <v>48790</v>
      </c>
      <c r="H59" s="600">
        <v>0.23441391871919579</v>
      </c>
      <c r="I59" s="294">
        <v>14774415.130000001</v>
      </c>
      <c r="J59" s="582">
        <v>70.98439326516656</v>
      </c>
      <c r="K59" s="601">
        <v>6039195.3699999992</v>
      </c>
    </row>
    <row r="60" spans="1:11" s="563" customFormat="1" ht="27.95" customHeight="1">
      <c r="A60" s="292">
        <v>52</v>
      </c>
      <c r="B60" s="292">
        <v>1500400040</v>
      </c>
      <c r="C60" s="293" t="s">
        <v>35</v>
      </c>
      <c r="D60" s="294">
        <v>17199305.870000001</v>
      </c>
      <c r="E60" s="294">
        <v>11799957.83</v>
      </c>
      <c r="F60" s="582">
        <v>68.60717472663913</v>
      </c>
      <c r="G60" s="294">
        <v>400000</v>
      </c>
      <c r="H60" s="600">
        <v>2.3256752512187284</v>
      </c>
      <c r="I60" s="294">
        <v>12199957.83</v>
      </c>
      <c r="J60" s="582">
        <v>70.932849977857856</v>
      </c>
      <c r="K60" s="601">
        <v>4999348.040000001</v>
      </c>
    </row>
    <row r="61" spans="1:11" s="563" customFormat="1" ht="27.95" customHeight="1">
      <c r="A61" s="292">
        <v>53</v>
      </c>
      <c r="B61" s="292">
        <v>1500400075</v>
      </c>
      <c r="C61" s="293" t="s">
        <v>60</v>
      </c>
      <c r="D61" s="294">
        <v>17882250.920000002</v>
      </c>
      <c r="E61" s="294">
        <v>11905131.779999999</v>
      </c>
      <c r="F61" s="582">
        <v>66.575129905402306</v>
      </c>
      <c r="G61" s="294">
        <v>775000</v>
      </c>
      <c r="H61" s="600">
        <v>4.3339063044530857</v>
      </c>
      <c r="I61" s="294">
        <v>12680131.779999999</v>
      </c>
      <c r="J61" s="582">
        <v>70.909036209855387</v>
      </c>
      <c r="K61" s="601">
        <v>5202119.1400000025</v>
      </c>
    </row>
    <row r="62" spans="1:11" s="563" customFormat="1" ht="27.95" customHeight="1">
      <c r="A62" s="292">
        <v>54</v>
      </c>
      <c r="B62" s="292">
        <v>1500400037</v>
      </c>
      <c r="C62" s="293" t="s">
        <v>33</v>
      </c>
      <c r="D62" s="294">
        <v>19036190.079999998</v>
      </c>
      <c r="E62" s="294">
        <v>12383156.41</v>
      </c>
      <c r="F62" s="582">
        <v>65.050602867272914</v>
      </c>
      <c r="G62" s="294">
        <v>1102500</v>
      </c>
      <c r="H62" s="600">
        <v>5.7916000805135903</v>
      </c>
      <c r="I62" s="294">
        <v>13485656.41</v>
      </c>
      <c r="J62" s="582">
        <v>70.842202947786504</v>
      </c>
      <c r="K62" s="601">
        <v>5550533.6699999981</v>
      </c>
    </row>
    <row r="63" spans="1:11" s="563" customFormat="1" ht="27.95" customHeight="1">
      <c r="A63" s="292">
        <v>55</v>
      </c>
      <c r="B63" s="292">
        <v>1500400027</v>
      </c>
      <c r="C63" s="293" t="s">
        <v>16</v>
      </c>
      <c r="D63" s="294">
        <v>25545883.760000002</v>
      </c>
      <c r="E63" s="294">
        <v>17257338.93</v>
      </c>
      <c r="F63" s="582">
        <v>67.554284252329182</v>
      </c>
      <c r="G63" s="294">
        <v>820500</v>
      </c>
      <c r="H63" s="600">
        <v>3.2118677424061057</v>
      </c>
      <c r="I63" s="294">
        <v>18077838.93</v>
      </c>
      <c r="J63" s="582">
        <v>70.766151994735296</v>
      </c>
      <c r="K63" s="601">
        <v>7468044.8300000019</v>
      </c>
    </row>
    <row r="64" spans="1:11" s="563" customFormat="1" ht="27.95" customHeight="1">
      <c r="A64" s="292">
        <v>56</v>
      </c>
      <c r="B64" s="292">
        <v>1500400032</v>
      </c>
      <c r="C64" s="293" t="s">
        <v>93</v>
      </c>
      <c r="D64" s="294">
        <v>21588305.27</v>
      </c>
      <c r="E64" s="294">
        <v>14433182.18</v>
      </c>
      <c r="F64" s="582">
        <v>66.856485488265477</v>
      </c>
      <c r="G64" s="294">
        <v>775000</v>
      </c>
      <c r="H64" s="600">
        <v>3.5899066198446432</v>
      </c>
      <c r="I64" s="294">
        <v>15208182.18</v>
      </c>
      <c r="J64" s="582">
        <v>70.446392108110118</v>
      </c>
      <c r="K64" s="601">
        <v>6380123.0899999999</v>
      </c>
    </row>
    <row r="65" spans="1:11" s="563" customFormat="1" ht="27.95" customHeight="1">
      <c r="A65" s="292">
        <v>57</v>
      </c>
      <c r="B65" s="292">
        <v>1500400035</v>
      </c>
      <c r="C65" s="293" t="s">
        <v>95</v>
      </c>
      <c r="D65" s="294">
        <v>16753353.27</v>
      </c>
      <c r="E65" s="294">
        <v>11703484.699999999</v>
      </c>
      <c r="F65" s="582">
        <v>69.857565296836839</v>
      </c>
      <c r="G65" s="294">
        <v>76900</v>
      </c>
      <c r="H65" s="600">
        <v>0.4590125854846252</v>
      </c>
      <c r="I65" s="294">
        <v>11780384.699999999</v>
      </c>
      <c r="J65" s="582">
        <v>70.316577882321468</v>
      </c>
      <c r="K65" s="601">
        <v>4972968.57</v>
      </c>
    </row>
    <row r="66" spans="1:11" s="563" customFormat="1" ht="27.95" customHeight="1">
      <c r="A66" s="292">
        <v>58</v>
      </c>
      <c r="B66" s="292">
        <v>1500400098</v>
      </c>
      <c r="C66" s="293" t="s">
        <v>73</v>
      </c>
      <c r="D66" s="294">
        <v>21496634</v>
      </c>
      <c r="E66" s="294">
        <v>14369873.08</v>
      </c>
      <c r="F66" s="582">
        <v>66.847084431916173</v>
      </c>
      <c r="G66" s="294">
        <v>705000</v>
      </c>
      <c r="H66" s="600">
        <v>3.2795832128881202</v>
      </c>
      <c r="I66" s="294">
        <v>15074873.08</v>
      </c>
      <c r="J66" s="582">
        <v>70.1266676448043</v>
      </c>
      <c r="K66" s="601">
        <v>6421760.9199999999</v>
      </c>
    </row>
    <row r="67" spans="1:11" s="563" customFormat="1" ht="27.95" customHeight="1">
      <c r="A67" s="292">
        <v>59</v>
      </c>
      <c r="B67" s="292">
        <v>1500400078</v>
      </c>
      <c r="C67" s="293" t="s">
        <v>105</v>
      </c>
      <c r="D67" s="294">
        <v>22541584.920000002</v>
      </c>
      <c r="E67" s="294">
        <v>15401125.210000001</v>
      </c>
      <c r="F67" s="582">
        <v>68.323169221057583</v>
      </c>
      <c r="G67" s="294">
        <v>400000</v>
      </c>
      <c r="H67" s="600">
        <v>1.7744981172335417</v>
      </c>
      <c r="I67" s="294">
        <v>15801125.210000001</v>
      </c>
      <c r="J67" s="582">
        <v>70.097667338291132</v>
      </c>
      <c r="K67" s="601">
        <v>6740459.7100000009</v>
      </c>
    </row>
    <row r="68" spans="1:11" s="563" customFormat="1" ht="27.95" customHeight="1">
      <c r="A68" s="292">
        <v>60</v>
      </c>
      <c r="B68" s="292">
        <v>1500400070</v>
      </c>
      <c r="C68" s="293" t="s">
        <v>55</v>
      </c>
      <c r="D68" s="294">
        <v>14255148.66</v>
      </c>
      <c r="E68" s="294">
        <v>9127717.0500000007</v>
      </c>
      <c r="F68" s="582">
        <v>64.031019722806604</v>
      </c>
      <c r="G68" s="294">
        <v>857800</v>
      </c>
      <c r="H68" s="600">
        <v>6.0174749520991666</v>
      </c>
      <c r="I68" s="294">
        <v>9985517.0500000007</v>
      </c>
      <c r="J68" s="582">
        <v>70.048494674905768</v>
      </c>
      <c r="K68" s="601">
        <v>4269631.6099999994</v>
      </c>
    </row>
    <row r="69" spans="1:11" s="563" customFormat="1" ht="27.95" customHeight="1">
      <c r="A69" s="292">
        <v>61</v>
      </c>
      <c r="B69" s="292">
        <v>1500400087</v>
      </c>
      <c r="C69" s="293" t="s">
        <v>65</v>
      </c>
      <c r="D69" s="294">
        <v>11932265.24</v>
      </c>
      <c r="E69" s="294">
        <v>7341131.9299999997</v>
      </c>
      <c r="F69" s="582">
        <v>61.523371986323696</v>
      </c>
      <c r="G69" s="294">
        <v>1006030</v>
      </c>
      <c r="H69" s="600">
        <v>8.4311736268443855</v>
      </c>
      <c r="I69" s="294">
        <v>8347161.9299999997</v>
      </c>
      <c r="J69" s="582">
        <v>69.954545613168079</v>
      </c>
      <c r="K69" s="601">
        <v>3585103.3100000005</v>
      </c>
    </row>
    <row r="70" spans="1:11" s="563" customFormat="1" ht="27.95" customHeight="1">
      <c r="A70" s="588">
        <v>62</v>
      </c>
      <c r="B70" s="857">
        <v>1500400065</v>
      </c>
      <c r="C70" s="587" t="s">
        <v>51</v>
      </c>
      <c r="D70" s="590">
        <v>21424299.34</v>
      </c>
      <c r="E70" s="590">
        <v>14203702.470000001</v>
      </c>
      <c r="F70" s="591">
        <v>66.297162136271751</v>
      </c>
      <c r="G70" s="590">
        <v>775000</v>
      </c>
      <c r="H70" s="593">
        <v>3.6173878440591283</v>
      </c>
      <c r="I70" s="590">
        <v>14978702.470000001</v>
      </c>
      <c r="J70" s="591">
        <v>69.914549980330889</v>
      </c>
      <c r="K70" s="841">
        <v>6445596.8699999992</v>
      </c>
    </row>
    <row r="71" spans="1:11" s="563" customFormat="1" ht="27.95" customHeight="1">
      <c r="A71" s="842">
        <v>63</v>
      </c>
      <c r="B71" s="842">
        <v>1500400080</v>
      </c>
      <c r="C71" s="843" t="s">
        <v>62</v>
      </c>
      <c r="D71" s="844">
        <v>15741398.24</v>
      </c>
      <c r="E71" s="844">
        <v>9955100.6500000004</v>
      </c>
      <c r="F71" s="845">
        <v>63.241527202478039</v>
      </c>
      <c r="G71" s="844">
        <v>997000</v>
      </c>
      <c r="H71" s="846">
        <v>6.3336177942983038</v>
      </c>
      <c r="I71" s="844">
        <v>10952100.65</v>
      </c>
      <c r="J71" s="845">
        <v>69.575144996776345</v>
      </c>
      <c r="K71" s="847">
        <v>4789297.59</v>
      </c>
    </row>
    <row r="72" spans="1:11" s="563" customFormat="1" ht="27.95" customHeight="1">
      <c r="A72" s="292">
        <v>64</v>
      </c>
      <c r="B72" s="292">
        <v>1500400082</v>
      </c>
      <c r="C72" s="293" t="s">
        <v>63</v>
      </c>
      <c r="D72" s="294">
        <v>8655010.4800000004</v>
      </c>
      <c r="E72" s="294">
        <v>5015192.87</v>
      </c>
      <c r="F72" s="582">
        <v>57.945543585292107</v>
      </c>
      <c r="G72" s="294">
        <v>977644.31</v>
      </c>
      <c r="H72" s="600">
        <v>11.295703364648034</v>
      </c>
      <c r="I72" s="294">
        <v>5992837.1799999997</v>
      </c>
      <c r="J72" s="582">
        <v>69.241246949940148</v>
      </c>
      <c r="K72" s="601">
        <v>2662173.3000000007</v>
      </c>
    </row>
    <row r="73" spans="1:11" s="563" customFormat="1" ht="27.95" customHeight="1">
      <c r="A73" s="292">
        <v>65</v>
      </c>
      <c r="B73" s="292">
        <v>1500400089</v>
      </c>
      <c r="C73" s="293" t="s">
        <v>109</v>
      </c>
      <c r="D73" s="294">
        <v>27204957.390000001</v>
      </c>
      <c r="E73" s="294">
        <v>17994840.899999999</v>
      </c>
      <c r="F73" s="582">
        <v>66.145447838909476</v>
      </c>
      <c r="G73" s="294">
        <v>825750</v>
      </c>
      <c r="H73" s="600">
        <v>3.0352923849957185</v>
      </c>
      <c r="I73" s="294">
        <v>18820590.899999999</v>
      </c>
      <c r="J73" s="582">
        <v>69.18074022390519</v>
      </c>
      <c r="K73" s="601">
        <v>8384366.4900000021</v>
      </c>
    </row>
    <row r="74" spans="1:11" s="563" customFormat="1" ht="27.95" customHeight="1">
      <c r="A74" s="292">
        <v>66</v>
      </c>
      <c r="B74" s="292">
        <v>1500400062</v>
      </c>
      <c r="C74" s="293" t="s">
        <v>21</v>
      </c>
      <c r="D74" s="294">
        <v>24857709.190000001</v>
      </c>
      <c r="E74" s="294">
        <v>15587721.779999999</v>
      </c>
      <c r="F74" s="582">
        <v>62.707796848274249</v>
      </c>
      <c r="G74" s="294">
        <v>1356000</v>
      </c>
      <c r="H74" s="600">
        <v>5.455048128672713</v>
      </c>
      <c r="I74" s="294">
        <v>16943721.780000001</v>
      </c>
      <c r="J74" s="582">
        <v>68.162844976946971</v>
      </c>
      <c r="K74" s="601">
        <v>7913987.4100000001</v>
      </c>
    </row>
    <row r="75" spans="1:11" s="563" customFormat="1" ht="27.95" customHeight="1">
      <c r="A75" s="292">
        <v>67</v>
      </c>
      <c r="B75" s="292">
        <v>1500400083</v>
      </c>
      <c r="C75" s="839" t="s">
        <v>107</v>
      </c>
      <c r="D75" s="294">
        <v>15991262.119999999</v>
      </c>
      <c r="E75" s="294">
        <v>10723905.859999999</v>
      </c>
      <c r="F75" s="582">
        <v>67.061034829688609</v>
      </c>
      <c r="G75" s="294">
        <v>158900</v>
      </c>
      <c r="H75" s="600">
        <v>0.99366765929792666</v>
      </c>
      <c r="I75" s="294">
        <v>10882805.859999999</v>
      </c>
      <c r="J75" s="582">
        <v>68.054702488986536</v>
      </c>
      <c r="K75" s="601">
        <v>5108456.26</v>
      </c>
    </row>
    <row r="76" spans="1:11" s="563" customFormat="1" ht="27.95" customHeight="1">
      <c r="A76" s="292">
        <v>68</v>
      </c>
      <c r="B76" s="292">
        <v>1500400036</v>
      </c>
      <c r="C76" s="293" t="s">
        <v>32</v>
      </c>
      <c r="D76" s="294">
        <v>11583561.449999999</v>
      </c>
      <c r="E76" s="294">
        <v>7534819.7999999998</v>
      </c>
      <c r="F76" s="582">
        <v>65.047523013744623</v>
      </c>
      <c r="G76" s="294">
        <v>206000</v>
      </c>
      <c r="H76" s="600">
        <v>1.7783822435715573</v>
      </c>
      <c r="I76" s="294">
        <v>7740819.7999999998</v>
      </c>
      <c r="J76" s="582">
        <v>66.82590525731618</v>
      </c>
      <c r="K76" s="601">
        <v>3842741.6499999994</v>
      </c>
    </row>
    <row r="77" spans="1:11" s="563" customFormat="1" ht="27.95" customHeight="1">
      <c r="A77" s="292">
        <v>69</v>
      </c>
      <c r="B77" s="292">
        <v>1500400031</v>
      </c>
      <c r="C77" s="293" t="s">
        <v>30</v>
      </c>
      <c r="D77" s="294">
        <v>13949443.66</v>
      </c>
      <c r="E77" s="294">
        <v>8316598.6299999999</v>
      </c>
      <c r="F77" s="582">
        <v>59.619572168658088</v>
      </c>
      <c r="G77" s="294">
        <v>906300</v>
      </c>
      <c r="H77" s="600">
        <v>6.4970333017567814</v>
      </c>
      <c r="I77" s="294">
        <v>9222898.629999999</v>
      </c>
      <c r="J77" s="582">
        <v>66.116605470414854</v>
      </c>
      <c r="K77" s="601">
        <v>4726545.0300000012</v>
      </c>
    </row>
    <row r="78" spans="1:11" s="563" customFormat="1" ht="27.95" customHeight="1">
      <c r="A78" s="292">
        <v>70</v>
      </c>
      <c r="B78" s="292">
        <v>1500400039</v>
      </c>
      <c r="C78" s="293" t="s">
        <v>34</v>
      </c>
      <c r="D78" s="294">
        <v>11012998.609999999</v>
      </c>
      <c r="E78" s="294">
        <v>6354366</v>
      </c>
      <c r="F78" s="582">
        <v>57.698781458395196</v>
      </c>
      <c r="G78" s="294">
        <v>826710</v>
      </c>
      <c r="H78" s="600">
        <v>7.5066748782600641</v>
      </c>
      <c r="I78" s="294">
        <v>7181076</v>
      </c>
      <c r="J78" s="582">
        <v>65.20545633665526</v>
      </c>
      <c r="K78" s="601">
        <v>3831922.6099999994</v>
      </c>
    </row>
    <row r="79" spans="1:11" s="563" customFormat="1" ht="27.95" customHeight="1">
      <c r="A79" s="292">
        <v>71</v>
      </c>
      <c r="B79" s="292">
        <v>1500400028</v>
      </c>
      <c r="C79" s="293" t="s">
        <v>29</v>
      </c>
      <c r="D79" s="294">
        <v>12995826.15</v>
      </c>
      <c r="E79" s="294">
        <v>7934668.2199999997</v>
      </c>
      <c r="F79" s="582">
        <v>61.055512196121519</v>
      </c>
      <c r="G79" s="294">
        <v>472100</v>
      </c>
      <c r="H79" s="600">
        <v>3.6327047973014013</v>
      </c>
      <c r="I79" s="294">
        <v>8406768.2199999988</v>
      </c>
      <c r="J79" s="582">
        <v>64.688216993422913</v>
      </c>
      <c r="K79" s="601">
        <v>4589057.9300000016</v>
      </c>
    </row>
    <row r="80" spans="1:11" s="563" customFormat="1" ht="27.95" customHeight="1">
      <c r="A80" s="292">
        <v>72</v>
      </c>
      <c r="B80" s="292">
        <v>1500400030</v>
      </c>
      <c r="C80" s="293" t="s">
        <v>92</v>
      </c>
      <c r="D80" s="294">
        <v>11812274.02</v>
      </c>
      <c r="E80" s="294">
        <v>6972647.3799999999</v>
      </c>
      <c r="F80" s="582">
        <v>59.028831943741181</v>
      </c>
      <c r="G80" s="294">
        <v>622490</v>
      </c>
      <c r="H80" s="600">
        <v>5.2698574291963469</v>
      </c>
      <c r="I80" s="294">
        <v>7595137.3799999999</v>
      </c>
      <c r="J80" s="582">
        <v>64.298689372937531</v>
      </c>
      <c r="K80" s="601">
        <v>4217136.6399999997</v>
      </c>
    </row>
    <row r="81" spans="1:11" s="563" customFormat="1" ht="27.95" customHeight="1">
      <c r="A81" s="292">
        <v>73</v>
      </c>
      <c r="B81" s="292">
        <v>1500400025</v>
      </c>
      <c r="C81" s="293" t="s">
        <v>89</v>
      </c>
      <c r="D81" s="294">
        <v>22792025.239999998</v>
      </c>
      <c r="E81" s="294">
        <v>8686228.3100000005</v>
      </c>
      <c r="F81" s="582">
        <v>38.110822616832102</v>
      </c>
      <c r="G81" s="294">
        <v>4020500</v>
      </c>
      <c r="H81" s="600">
        <v>17.639941855382045</v>
      </c>
      <c r="I81" s="294">
        <v>12706728.310000001</v>
      </c>
      <c r="J81" s="582">
        <v>55.750764472214144</v>
      </c>
      <c r="K81" s="601">
        <v>10085296.929999998</v>
      </c>
    </row>
    <row r="82" spans="1:11" s="563" customFormat="1" ht="27.95" customHeight="1">
      <c r="A82" s="292">
        <v>74</v>
      </c>
      <c r="B82" s="292">
        <v>1500400072</v>
      </c>
      <c r="C82" s="293" t="s">
        <v>57</v>
      </c>
      <c r="D82" s="294">
        <v>21695184.079999998</v>
      </c>
      <c r="E82" s="294">
        <v>10999155</v>
      </c>
      <c r="F82" s="582">
        <v>50.698601862243343</v>
      </c>
      <c r="G82" s="294">
        <v>658000</v>
      </c>
      <c r="H82" s="600">
        <v>3.0329311683812183</v>
      </c>
      <c r="I82" s="294">
        <v>11657155</v>
      </c>
      <c r="J82" s="582">
        <v>53.731533030624561</v>
      </c>
      <c r="K82" s="601">
        <v>10038029.079999998</v>
      </c>
    </row>
    <row r="83" spans="1:11" s="563" customFormat="1" ht="27.95" customHeight="1">
      <c r="A83" s="292">
        <v>75</v>
      </c>
      <c r="B83" s="292">
        <v>1500400064</v>
      </c>
      <c r="C83" s="293" t="s">
        <v>103</v>
      </c>
      <c r="D83" s="294">
        <v>50730683.450000003</v>
      </c>
      <c r="E83" s="294">
        <v>9716708.6500000004</v>
      </c>
      <c r="F83" s="582">
        <v>19.153514183535012</v>
      </c>
      <c r="G83" s="294">
        <v>15128500</v>
      </c>
      <c r="H83" s="600">
        <v>29.821202812910258</v>
      </c>
      <c r="I83" s="294">
        <v>24845208.649999999</v>
      </c>
      <c r="J83" s="582">
        <v>48.974716996445274</v>
      </c>
      <c r="K83" s="601">
        <v>25885474.800000004</v>
      </c>
    </row>
    <row r="84" spans="1:11" s="563" customFormat="1" ht="27.95" customHeight="1">
      <c r="A84" s="292">
        <v>76</v>
      </c>
      <c r="B84" s="292">
        <v>1500400057</v>
      </c>
      <c r="C84" s="293" t="s">
        <v>48</v>
      </c>
      <c r="D84" s="294">
        <v>34358402.759999998</v>
      </c>
      <c r="E84" s="294">
        <v>1383840</v>
      </c>
      <c r="F84" s="582">
        <v>4.0276610343804009</v>
      </c>
      <c r="G84" s="294">
        <v>2621340</v>
      </c>
      <c r="H84" s="600">
        <v>7.6294000577109484</v>
      </c>
      <c r="I84" s="294">
        <v>4005180</v>
      </c>
      <c r="J84" s="582">
        <v>11.657061092091348</v>
      </c>
      <c r="K84" s="601">
        <v>30353222.759999998</v>
      </c>
    </row>
    <row r="85" spans="1:11" s="563" customFormat="1" ht="27.95" customHeight="1">
      <c r="A85" s="589"/>
      <c r="B85" s="588"/>
      <c r="C85" s="589"/>
      <c r="D85" s="590"/>
      <c r="E85" s="590"/>
      <c r="F85" s="591"/>
      <c r="G85" s="592"/>
      <c r="H85" s="591"/>
      <c r="I85" s="592"/>
      <c r="J85" s="602"/>
      <c r="K85" s="603"/>
    </row>
    <row r="86" spans="1:11">
      <c r="B86" s="221"/>
      <c r="F86" s="107"/>
      <c r="G86" s="106"/>
      <c r="H86" s="128"/>
      <c r="I86" s="106"/>
      <c r="J86" s="222"/>
    </row>
    <row r="87" spans="1:11">
      <c r="B87" s="221"/>
      <c r="F87" s="107"/>
      <c r="G87" s="106"/>
      <c r="H87" s="128"/>
      <c r="I87" s="106"/>
      <c r="J87" s="222"/>
    </row>
    <row r="88" spans="1:11">
      <c r="B88" s="221"/>
      <c r="F88" s="107"/>
      <c r="G88" s="106"/>
      <c r="H88" s="128"/>
      <c r="I88" s="106"/>
      <c r="J88" s="222"/>
    </row>
    <row r="89" spans="1:11">
      <c r="B89" s="221"/>
      <c r="F89" s="107"/>
      <c r="G89" s="106"/>
      <c r="H89" s="128"/>
      <c r="I89" s="106"/>
      <c r="J89" s="222"/>
    </row>
    <row r="90" spans="1:11">
      <c r="B90" s="221"/>
      <c r="F90" s="107"/>
      <c r="G90" s="106"/>
      <c r="H90" s="128"/>
      <c r="I90" s="106"/>
      <c r="J90" s="222"/>
    </row>
    <row r="91" spans="1:11">
      <c r="B91" s="221"/>
      <c r="F91" s="107"/>
      <c r="G91" s="106"/>
      <c r="H91" s="128"/>
      <c r="I91" s="106"/>
      <c r="J91" s="222"/>
    </row>
    <row r="92" spans="1:11">
      <c r="B92" s="221"/>
      <c r="F92" s="107"/>
      <c r="G92" s="106"/>
      <c r="H92" s="128"/>
      <c r="I92" s="106"/>
      <c r="J92" s="222"/>
    </row>
    <row r="93" spans="1:11">
      <c r="B93" s="160"/>
      <c r="J93" s="222"/>
    </row>
    <row r="94" spans="1:11">
      <c r="B94" s="160"/>
      <c r="J94" s="222"/>
    </row>
    <row r="95" spans="1:11">
      <c r="J95" s="222"/>
    </row>
    <row r="96" spans="1:11">
      <c r="J96" s="222"/>
    </row>
    <row r="97" spans="10:10">
      <c r="J97" s="222"/>
    </row>
    <row r="98" spans="10:10">
      <c r="J98" s="222"/>
    </row>
    <row r="99" spans="10:10">
      <c r="J99" s="222"/>
    </row>
    <row r="100" spans="10:10">
      <c r="J100" s="222"/>
    </row>
  </sheetData>
  <mergeCells count="13">
    <mergeCell ref="A2:K2"/>
    <mergeCell ref="A5:A7"/>
    <mergeCell ref="B5:B7"/>
    <mergeCell ref="C5:C7"/>
    <mergeCell ref="A1:K1"/>
    <mergeCell ref="E6:F6"/>
    <mergeCell ref="G6:H6"/>
    <mergeCell ref="I6:J6"/>
    <mergeCell ref="A3:K3"/>
    <mergeCell ref="A4:K4"/>
    <mergeCell ref="E5:J5"/>
    <mergeCell ref="K5:K7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95"/>
  <sheetViews>
    <sheetView zoomScale="60" zoomScaleNormal="60" workbookViewId="0">
      <selection activeCell="J3" sqref="J3:J4"/>
    </sheetView>
  </sheetViews>
  <sheetFormatPr defaultRowHeight="26.25"/>
  <cols>
    <col min="1" max="1" width="8.7109375" style="267" customWidth="1"/>
    <col min="2" max="2" width="80.85546875" style="268" customWidth="1"/>
    <col min="3" max="3" width="30" style="269" customWidth="1"/>
    <col min="4" max="4" width="28.7109375" style="269" customWidth="1"/>
    <col min="5" max="5" width="17" style="271" customWidth="1"/>
    <col min="6" max="6" width="28.7109375" style="269" customWidth="1"/>
    <col min="7" max="7" width="15.5703125" style="269" customWidth="1"/>
    <col min="8" max="8" width="28.7109375" style="269" customWidth="1"/>
    <col min="9" max="9" width="16.42578125" style="272" customWidth="1"/>
    <col min="10" max="10" width="28.5703125" style="269" customWidth="1"/>
    <col min="11" max="11" width="23.28515625" style="246" customWidth="1"/>
    <col min="12" max="12" width="25.28515625" style="246" customWidth="1"/>
    <col min="13" max="13" width="20.140625" style="119" customWidth="1"/>
    <col min="14" max="14" width="19.5703125" style="119" customWidth="1"/>
    <col min="15" max="15" width="15.5703125" style="119" customWidth="1"/>
    <col min="16" max="16" width="20.5703125" style="246" customWidth="1"/>
    <col min="17" max="17" width="14.28515625" style="246" customWidth="1"/>
    <col min="18" max="47" width="9.140625" style="246" customWidth="1"/>
    <col min="48" max="48" width="26.5703125" style="246" customWidth="1"/>
    <col min="49" max="49" width="9.140625" style="246"/>
    <col min="50" max="50" width="25.28515625" style="246" customWidth="1"/>
    <col min="51" max="16384" width="9.140625" style="246"/>
  </cols>
  <sheetData>
    <row r="1" spans="1:48" s="247" customFormat="1" ht="50.25" customHeight="1">
      <c r="A1" s="967" t="s">
        <v>209</v>
      </c>
      <c r="B1" s="967"/>
      <c r="C1" s="967"/>
      <c r="D1" s="967"/>
      <c r="E1" s="967"/>
      <c r="F1" s="967"/>
      <c r="G1" s="967"/>
      <c r="H1" s="967"/>
      <c r="I1" s="967"/>
      <c r="J1" s="967"/>
      <c r="K1" s="482"/>
      <c r="L1" s="482"/>
      <c r="M1" s="119"/>
      <c r="N1" s="119"/>
      <c r="O1" s="119"/>
      <c r="P1" s="246"/>
    </row>
    <row r="2" spans="1:48" s="247" customFormat="1" ht="50.25" customHeight="1">
      <c r="A2" s="968" t="s">
        <v>622</v>
      </c>
      <c r="B2" s="968"/>
      <c r="C2" s="968"/>
      <c r="D2" s="968"/>
      <c r="E2" s="968"/>
      <c r="F2" s="968"/>
      <c r="G2" s="968"/>
      <c r="H2" s="968"/>
      <c r="I2" s="968"/>
      <c r="J2" s="968"/>
      <c r="M2" s="119"/>
      <c r="N2" s="119"/>
      <c r="O2" s="119"/>
      <c r="P2" s="246"/>
    </row>
    <row r="3" spans="1:48" s="253" customFormat="1" ht="75" customHeight="1">
      <c r="A3" s="978" t="s">
        <v>210</v>
      </c>
      <c r="B3" s="979"/>
      <c r="C3" s="248" t="s">
        <v>527</v>
      </c>
      <c r="D3" s="974" t="s">
        <v>9</v>
      </c>
      <c r="E3" s="974"/>
      <c r="F3" s="973" t="s">
        <v>88</v>
      </c>
      <c r="G3" s="973"/>
      <c r="H3" s="973" t="s">
        <v>147</v>
      </c>
      <c r="I3" s="973"/>
      <c r="J3" s="969" t="s">
        <v>4</v>
      </c>
      <c r="K3" s="249"/>
      <c r="L3" s="249"/>
      <c r="M3" s="250"/>
      <c r="N3" s="250"/>
      <c r="O3" s="251"/>
      <c r="P3" s="252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</row>
    <row r="4" spans="1:48" s="253" customFormat="1" ht="52.5" customHeight="1">
      <c r="A4" s="980"/>
      <c r="B4" s="981"/>
      <c r="C4" s="683" t="s">
        <v>111</v>
      </c>
      <c r="D4" s="683" t="s">
        <v>111</v>
      </c>
      <c r="E4" s="683" t="s">
        <v>7</v>
      </c>
      <c r="F4" s="683" t="s">
        <v>111</v>
      </c>
      <c r="G4" s="683" t="s">
        <v>7</v>
      </c>
      <c r="H4" s="683" t="s">
        <v>111</v>
      </c>
      <c r="I4" s="683" t="s">
        <v>7</v>
      </c>
      <c r="J4" s="970"/>
      <c r="K4" s="249"/>
      <c r="L4" s="249"/>
      <c r="M4" s="250"/>
      <c r="N4" s="250"/>
      <c r="O4" s="251"/>
      <c r="P4" s="252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</row>
    <row r="5" spans="1:48" s="258" customFormat="1" ht="52.5" customHeight="1">
      <c r="A5" s="982" t="s">
        <v>212</v>
      </c>
      <c r="B5" s="982"/>
      <c r="C5" s="259">
        <v>689134400</v>
      </c>
      <c r="D5" s="259">
        <v>394552842.84000003</v>
      </c>
      <c r="E5" s="483">
        <v>57.253395395731232</v>
      </c>
      <c r="F5" s="259">
        <v>54619931</v>
      </c>
      <c r="G5" s="483">
        <v>7.925874981716194</v>
      </c>
      <c r="H5" s="259">
        <v>449172773.84000003</v>
      </c>
      <c r="I5" s="483">
        <v>65.179270377447423</v>
      </c>
      <c r="J5" s="259">
        <v>239961626.16000003</v>
      </c>
      <c r="M5" s="257"/>
      <c r="N5" s="257"/>
      <c r="O5" s="257"/>
    </row>
    <row r="6" spans="1:48" s="258" customFormat="1" ht="52.5" customHeight="1">
      <c r="A6" s="972" t="s">
        <v>192</v>
      </c>
      <c r="B6" s="972"/>
      <c r="C6" s="260">
        <v>486504600</v>
      </c>
      <c r="D6" s="260">
        <v>372637632.99000001</v>
      </c>
      <c r="E6" s="484">
        <v>76.594883787326978</v>
      </c>
      <c r="F6" s="260">
        <v>17196589</v>
      </c>
      <c r="G6" s="485">
        <v>3.5347227960434497</v>
      </c>
      <c r="H6" s="260">
        <v>389834221.99000001</v>
      </c>
      <c r="I6" s="485">
        <v>80.129606583370432</v>
      </c>
      <c r="J6" s="260">
        <v>96670378.01000002</v>
      </c>
      <c r="M6" s="257"/>
      <c r="N6" s="257"/>
      <c r="O6" s="257"/>
    </row>
    <row r="7" spans="1:48" s="258" customFormat="1" ht="46.5" customHeight="1">
      <c r="A7" s="976" t="s">
        <v>213</v>
      </c>
      <c r="B7" s="977"/>
      <c r="C7" s="254">
        <v>472318500</v>
      </c>
      <c r="D7" s="254">
        <v>371992110.81</v>
      </c>
      <c r="E7" s="486">
        <v>78.75874241851632</v>
      </c>
      <c r="F7" s="254">
        <v>7996589</v>
      </c>
      <c r="G7" s="486">
        <v>1.6930501346019688</v>
      </c>
      <c r="H7" s="254">
        <v>379988699.81</v>
      </c>
      <c r="I7" s="486">
        <v>80.451792553118281</v>
      </c>
      <c r="J7" s="254">
        <v>92329800.190000013</v>
      </c>
      <c r="M7" s="257"/>
      <c r="N7" s="257"/>
      <c r="O7" s="257"/>
    </row>
    <row r="8" spans="1:48" s="258" customFormat="1" ht="42" customHeight="1">
      <c r="A8" s="261">
        <v>1</v>
      </c>
      <c r="B8" s="262" t="s">
        <v>133</v>
      </c>
      <c r="C8" s="256">
        <v>37328937.160000026</v>
      </c>
      <c r="D8" s="255">
        <v>0</v>
      </c>
      <c r="E8" s="515">
        <v>0</v>
      </c>
      <c r="F8" s="255">
        <v>0</v>
      </c>
      <c r="G8" s="256">
        <v>0</v>
      </c>
      <c r="H8" s="255">
        <v>0</v>
      </c>
      <c r="I8" s="263">
        <v>0</v>
      </c>
      <c r="J8" s="255">
        <v>37328937.160000026</v>
      </c>
      <c r="M8" s="257"/>
      <c r="N8" s="257"/>
      <c r="O8" s="257"/>
    </row>
    <row r="9" spans="1:48" s="258" customFormat="1" ht="42" customHeight="1">
      <c r="A9" s="261">
        <v>2</v>
      </c>
      <c r="B9" s="262" t="s">
        <v>214</v>
      </c>
      <c r="C9" s="256">
        <v>46461658.649999999</v>
      </c>
      <c r="D9" s="255">
        <v>13353999.629999999</v>
      </c>
      <c r="E9" s="487">
        <v>28.741977832941615</v>
      </c>
      <c r="F9" s="255">
        <v>6740000</v>
      </c>
      <c r="G9" s="487">
        <v>14.506584990374639</v>
      </c>
      <c r="H9" s="255">
        <v>20093999.629999999</v>
      </c>
      <c r="I9" s="487">
        <v>43.248562823316256</v>
      </c>
      <c r="J9" s="255">
        <v>26367659.02</v>
      </c>
      <c r="M9" s="257"/>
      <c r="N9" s="257"/>
      <c r="O9" s="257"/>
    </row>
    <row r="10" spans="1:48" s="258" customFormat="1" ht="42" customHeight="1">
      <c r="A10" s="261">
        <v>3</v>
      </c>
      <c r="B10" s="262" t="s">
        <v>125</v>
      </c>
      <c r="C10" s="256">
        <v>9805869.9900000021</v>
      </c>
      <c r="D10" s="255">
        <v>7258262.9900000002</v>
      </c>
      <c r="E10" s="487">
        <v>74.019571923775814</v>
      </c>
      <c r="F10" s="255">
        <v>202500</v>
      </c>
      <c r="G10" s="487">
        <v>2.0650895862020291</v>
      </c>
      <c r="H10" s="255">
        <v>7460762.9900000002</v>
      </c>
      <c r="I10" s="487">
        <v>76.084661509977849</v>
      </c>
      <c r="J10" s="255">
        <v>2345107.0000000019</v>
      </c>
      <c r="M10" s="257"/>
      <c r="N10" s="257"/>
      <c r="O10" s="257"/>
    </row>
    <row r="11" spans="1:48" s="258" customFormat="1" ht="42" customHeight="1">
      <c r="A11" s="261">
        <v>4</v>
      </c>
      <c r="B11" s="262" t="s">
        <v>196</v>
      </c>
      <c r="C11" s="256">
        <v>378722034.19999999</v>
      </c>
      <c r="D11" s="255">
        <v>351379848.19</v>
      </c>
      <c r="E11" s="487">
        <v>92.780407913746899</v>
      </c>
      <c r="F11" s="255">
        <v>1054089</v>
      </c>
      <c r="G11" s="487">
        <v>0.27832787765481432</v>
      </c>
      <c r="H11" s="255">
        <v>352433937.19</v>
      </c>
      <c r="I11" s="487">
        <v>93.058735791401702</v>
      </c>
      <c r="J11" s="255">
        <v>26288097.00999999</v>
      </c>
      <c r="M11" s="257"/>
      <c r="N11" s="257"/>
      <c r="O11" s="257"/>
    </row>
    <row r="12" spans="1:48" s="258" customFormat="1" ht="46.5" customHeight="1">
      <c r="A12" s="983" t="s">
        <v>215</v>
      </c>
      <c r="B12" s="983"/>
      <c r="C12" s="264">
        <v>14186100</v>
      </c>
      <c r="D12" s="264">
        <v>645522.18000000005</v>
      </c>
      <c r="E12" s="486">
        <v>4.5503850952693137</v>
      </c>
      <c r="F12" s="264">
        <v>9200000</v>
      </c>
      <c r="G12" s="486">
        <v>64.852214491650273</v>
      </c>
      <c r="H12" s="264">
        <v>9845522.1799999997</v>
      </c>
      <c r="I12" s="486">
        <v>69.402599586919592</v>
      </c>
      <c r="J12" s="264">
        <v>4340577.82</v>
      </c>
      <c r="M12" s="257"/>
      <c r="N12" s="257"/>
      <c r="O12" s="257"/>
    </row>
    <row r="13" spans="1:48" s="258" customFormat="1" ht="42" customHeight="1">
      <c r="A13" s="261">
        <v>1</v>
      </c>
      <c r="B13" s="262" t="s">
        <v>133</v>
      </c>
      <c r="C13" s="256">
        <v>14186100</v>
      </c>
      <c r="D13" s="255">
        <v>645522.18000000005</v>
      </c>
      <c r="E13" s="487">
        <v>4.5503850952693137</v>
      </c>
      <c r="F13" s="255">
        <v>9200000</v>
      </c>
      <c r="G13" s="487">
        <v>64.852214491650273</v>
      </c>
      <c r="H13" s="255">
        <v>9845522.1799999997</v>
      </c>
      <c r="I13" s="487">
        <v>69.402599586919592</v>
      </c>
      <c r="J13" s="255">
        <v>4340577.82</v>
      </c>
      <c r="M13" s="257"/>
      <c r="N13" s="257"/>
      <c r="O13" s="257"/>
    </row>
    <row r="14" spans="1:48" s="258" customFormat="1" ht="52.5" customHeight="1">
      <c r="A14" s="972" t="s">
        <v>216</v>
      </c>
      <c r="B14" s="972"/>
      <c r="C14" s="260">
        <v>202464800</v>
      </c>
      <c r="D14" s="260">
        <v>21750209.850000001</v>
      </c>
      <c r="E14" s="484">
        <v>10.742711745449087</v>
      </c>
      <c r="F14" s="260">
        <v>37423342</v>
      </c>
      <c r="G14" s="485">
        <v>18.483875715679961</v>
      </c>
      <c r="H14" s="260">
        <v>59173551.850000001</v>
      </c>
      <c r="I14" s="485">
        <v>29.226587461129043</v>
      </c>
      <c r="J14" s="260">
        <v>143291248.15000001</v>
      </c>
      <c r="M14" s="257"/>
      <c r="N14" s="257"/>
      <c r="O14" s="257"/>
    </row>
    <row r="15" spans="1:48" s="258" customFormat="1" ht="52.5" customHeight="1">
      <c r="A15" s="971" t="s">
        <v>213</v>
      </c>
      <c r="B15" s="971"/>
      <c r="C15" s="265">
        <v>5955000</v>
      </c>
      <c r="D15" s="265">
        <v>294400</v>
      </c>
      <c r="E15" s="486">
        <v>4.9437447523089837</v>
      </c>
      <c r="F15" s="265">
        <v>5593600</v>
      </c>
      <c r="G15" s="486">
        <v>93.931150293870701</v>
      </c>
      <c r="H15" s="265">
        <v>5888000</v>
      </c>
      <c r="I15" s="486">
        <v>98.874895046179674</v>
      </c>
      <c r="J15" s="265">
        <v>67000</v>
      </c>
      <c r="M15" s="257"/>
      <c r="N15" s="257"/>
      <c r="O15" s="257"/>
    </row>
    <row r="16" spans="1:48" s="299" customFormat="1" ht="42" customHeight="1">
      <c r="A16" s="297">
        <v>1</v>
      </c>
      <c r="B16" s="684" t="s">
        <v>133</v>
      </c>
      <c r="C16" s="298">
        <v>67000</v>
      </c>
      <c r="D16" s="298">
        <v>0</v>
      </c>
      <c r="E16" s="263">
        <v>0</v>
      </c>
      <c r="F16" s="298">
        <v>0</v>
      </c>
      <c r="G16" s="263">
        <v>0</v>
      </c>
      <c r="H16" s="255">
        <v>0</v>
      </c>
      <c r="I16" s="263">
        <v>0</v>
      </c>
      <c r="J16" s="255">
        <v>67000</v>
      </c>
      <c r="M16" s="300"/>
      <c r="N16" s="300"/>
      <c r="O16" s="300"/>
    </row>
    <row r="17" spans="1:15" s="258" customFormat="1" ht="42" customHeight="1">
      <c r="A17" s="516">
        <v>2</v>
      </c>
      <c r="B17" s="262" t="s">
        <v>427</v>
      </c>
      <c r="C17" s="255">
        <v>5888000</v>
      </c>
      <c r="D17" s="255">
        <v>294400</v>
      </c>
      <c r="E17" s="487">
        <v>5</v>
      </c>
      <c r="F17" s="255">
        <v>5593600</v>
      </c>
      <c r="G17" s="487">
        <v>95</v>
      </c>
      <c r="H17" s="255">
        <v>5888000</v>
      </c>
      <c r="I17" s="487">
        <v>100</v>
      </c>
      <c r="J17" s="255">
        <v>0</v>
      </c>
      <c r="M17" s="257"/>
      <c r="N17" s="257"/>
      <c r="O17" s="257"/>
    </row>
    <row r="18" spans="1:15" s="258" customFormat="1" ht="52.5" customHeight="1">
      <c r="A18" s="971" t="s">
        <v>215</v>
      </c>
      <c r="B18" s="971"/>
      <c r="C18" s="265">
        <v>51122300</v>
      </c>
      <c r="D18" s="265">
        <v>4476483.6099999994</v>
      </c>
      <c r="E18" s="486">
        <v>8.7564206031418763</v>
      </c>
      <c r="F18" s="265">
        <v>22176395</v>
      </c>
      <c r="G18" s="486">
        <v>43.379102661656461</v>
      </c>
      <c r="H18" s="265">
        <v>26652878.609999999</v>
      </c>
      <c r="I18" s="486">
        <v>52.135523264798337</v>
      </c>
      <c r="J18" s="265">
        <v>24469421.390000001</v>
      </c>
      <c r="M18" s="257"/>
      <c r="N18" s="257"/>
      <c r="O18" s="257"/>
    </row>
    <row r="19" spans="1:15" s="258" customFormat="1" ht="42" customHeight="1">
      <c r="A19" s="261">
        <v>1</v>
      </c>
      <c r="B19" s="262" t="s">
        <v>614</v>
      </c>
      <c r="C19" s="665">
        <v>38563845.149999999</v>
      </c>
      <c r="D19" s="665">
        <v>427149.75</v>
      </c>
      <c r="E19" s="487">
        <v>1.1076430484007376</v>
      </c>
      <c r="F19" s="665">
        <v>19700500</v>
      </c>
      <c r="G19" s="487">
        <v>51.085414131738887</v>
      </c>
      <c r="H19" s="255">
        <v>20127649.75</v>
      </c>
      <c r="I19" s="487">
        <v>52.193057180139625</v>
      </c>
      <c r="J19" s="255">
        <v>18436195.399999999</v>
      </c>
      <c r="M19" s="257"/>
      <c r="N19" s="257"/>
      <c r="O19" s="257"/>
    </row>
    <row r="20" spans="1:15" s="258" customFormat="1" ht="42" customHeight="1">
      <c r="A20" s="261">
        <v>2</v>
      </c>
      <c r="B20" s="262" t="s">
        <v>541</v>
      </c>
      <c r="C20" s="665">
        <v>490000</v>
      </c>
      <c r="D20" s="665">
        <v>0</v>
      </c>
      <c r="E20" s="263">
        <v>0</v>
      </c>
      <c r="F20" s="665">
        <v>0</v>
      </c>
      <c r="G20" s="263">
        <v>0</v>
      </c>
      <c r="H20" s="255">
        <v>0</v>
      </c>
      <c r="I20" s="263">
        <v>0</v>
      </c>
      <c r="J20" s="255">
        <v>490000</v>
      </c>
      <c r="M20" s="257"/>
      <c r="N20" s="257"/>
      <c r="O20" s="257"/>
    </row>
    <row r="21" spans="1:15" s="258" customFormat="1" ht="42" customHeight="1">
      <c r="A21" s="261">
        <v>3</v>
      </c>
      <c r="B21" s="262" t="s">
        <v>615</v>
      </c>
      <c r="C21" s="256">
        <v>3869374.85</v>
      </c>
      <c r="D21" s="255">
        <v>873784.85</v>
      </c>
      <c r="E21" s="487">
        <v>22.58206774668006</v>
      </c>
      <c r="F21" s="255">
        <v>806195</v>
      </c>
      <c r="G21" s="487">
        <v>20.835277822721153</v>
      </c>
      <c r="H21" s="255">
        <v>1679979.85</v>
      </c>
      <c r="I21" s="487">
        <v>43.417345569401213</v>
      </c>
      <c r="J21" s="255">
        <v>2189395</v>
      </c>
      <c r="M21" s="257"/>
      <c r="N21" s="257"/>
      <c r="O21" s="257"/>
    </row>
    <row r="22" spans="1:15" s="258" customFormat="1" ht="42" customHeight="1">
      <c r="A22" s="261">
        <v>4</v>
      </c>
      <c r="B22" s="266" t="s">
        <v>542</v>
      </c>
      <c r="C22" s="256">
        <v>8199080</v>
      </c>
      <c r="D22" s="256">
        <v>3175549.01</v>
      </c>
      <c r="E22" s="487">
        <v>38.730552818121055</v>
      </c>
      <c r="F22" s="256">
        <v>1669700</v>
      </c>
      <c r="G22" s="487">
        <v>20.364479917259011</v>
      </c>
      <c r="H22" s="255">
        <v>4845249.01</v>
      </c>
      <c r="I22" s="487">
        <v>59.095032735380066</v>
      </c>
      <c r="J22" s="255">
        <v>3353830.99</v>
      </c>
      <c r="M22" s="257"/>
      <c r="N22" s="257"/>
      <c r="O22" s="257"/>
    </row>
    <row r="23" spans="1:15" s="668" customFormat="1" ht="52.5" customHeight="1">
      <c r="A23" s="975" t="s">
        <v>217</v>
      </c>
      <c r="B23" s="975"/>
      <c r="C23" s="666">
        <v>144937500</v>
      </c>
      <c r="D23" s="666">
        <v>16979326.240000002</v>
      </c>
      <c r="E23" s="667">
        <v>11.714929704182838</v>
      </c>
      <c r="F23" s="666">
        <v>9209347</v>
      </c>
      <c r="G23" s="667">
        <v>6.3540125916343255</v>
      </c>
      <c r="H23" s="666">
        <v>26188673.240000002</v>
      </c>
      <c r="I23" s="667">
        <v>18.068942295817163</v>
      </c>
      <c r="J23" s="666">
        <v>118748826.76000001</v>
      </c>
      <c r="M23" s="669"/>
      <c r="N23" s="669"/>
      <c r="O23" s="669"/>
    </row>
    <row r="24" spans="1:15" s="299" customFormat="1" ht="42" customHeight="1">
      <c r="A24" s="297">
        <v>1</v>
      </c>
      <c r="B24" s="684" t="s">
        <v>543</v>
      </c>
      <c r="C24" s="298">
        <v>1996874.5100000002</v>
      </c>
      <c r="D24" s="298">
        <v>0</v>
      </c>
      <c r="E24" s="685">
        <v>0</v>
      </c>
      <c r="F24" s="298">
        <v>0</v>
      </c>
      <c r="G24" s="685">
        <v>0</v>
      </c>
      <c r="H24" s="298">
        <v>0</v>
      </c>
      <c r="I24" s="685">
        <v>0</v>
      </c>
      <c r="J24" s="298">
        <v>1996874.5100000002</v>
      </c>
      <c r="M24" s="300"/>
      <c r="N24" s="300"/>
      <c r="O24" s="300"/>
    </row>
    <row r="25" spans="1:15" s="299" customFormat="1" ht="42" customHeight="1">
      <c r="A25" s="297">
        <v>2</v>
      </c>
      <c r="B25" s="262" t="s">
        <v>544</v>
      </c>
      <c r="C25" s="298">
        <v>96591500</v>
      </c>
      <c r="D25" s="298">
        <v>8371249.3200000003</v>
      </c>
      <c r="E25" s="487">
        <v>8.6666521588338519</v>
      </c>
      <c r="F25" s="298">
        <v>0</v>
      </c>
      <c r="G25" s="256">
        <v>0</v>
      </c>
      <c r="H25" s="255">
        <v>8371249.3200000003</v>
      </c>
      <c r="I25" s="487">
        <v>8.6666521588338519</v>
      </c>
      <c r="J25" s="255">
        <v>88220250.680000007</v>
      </c>
      <c r="M25" s="300"/>
      <c r="N25" s="300"/>
      <c r="O25" s="300"/>
    </row>
    <row r="26" spans="1:15" s="299" customFormat="1" ht="42" customHeight="1">
      <c r="A26" s="297">
        <v>3</v>
      </c>
      <c r="B26" s="262" t="s">
        <v>545</v>
      </c>
      <c r="C26" s="298">
        <v>28000000</v>
      </c>
      <c r="D26" s="298">
        <v>0</v>
      </c>
      <c r="E26" s="263">
        <v>0</v>
      </c>
      <c r="F26" s="298">
        <v>0</v>
      </c>
      <c r="G26" s="256">
        <v>0</v>
      </c>
      <c r="H26" s="255">
        <v>0</v>
      </c>
      <c r="I26" s="263">
        <v>0</v>
      </c>
      <c r="J26" s="255">
        <v>28000000</v>
      </c>
      <c r="M26" s="300"/>
      <c r="N26" s="300"/>
      <c r="O26" s="300"/>
    </row>
    <row r="27" spans="1:15" s="258" customFormat="1" ht="42" customHeight="1">
      <c r="A27" s="261">
        <v>4</v>
      </c>
      <c r="B27" s="262" t="s">
        <v>546</v>
      </c>
      <c r="C27" s="665">
        <v>18349125.489999998</v>
      </c>
      <c r="D27" s="255">
        <v>8608076.9200000018</v>
      </c>
      <c r="E27" s="487">
        <v>46.912736657075442</v>
      </c>
      <c r="F27" s="255">
        <v>9209347</v>
      </c>
      <c r="G27" s="487">
        <v>50.18956900708406</v>
      </c>
      <c r="H27" s="255">
        <v>17817423.920000002</v>
      </c>
      <c r="I27" s="487">
        <v>97.102305664159502</v>
      </c>
      <c r="J27" s="255">
        <v>531701.56999999657</v>
      </c>
      <c r="M27" s="257"/>
      <c r="N27" s="257"/>
      <c r="O27" s="257"/>
    </row>
    <row r="28" spans="1:15" s="258" customFormat="1" ht="52.5" customHeight="1">
      <c r="A28" s="971" t="s">
        <v>218</v>
      </c>
      <c r="B28" s="971"/>
      <c r="C28" s="265">
        <v>450000</v>
      </c>
      <c r="D28" s="265">
        <v>0</v>
      </c>
      <c r="E28" s="254">
        <v>0</v>
      </c>
      <c r="F28" s="265">
        <v>444000</v>
      </c>
      <c r="G28" s="486">
        <v>98.666666666666671</v>
      </c>
      <c r="H28" s="265">
        <v>444000</v>
      </c>
      <c r="I28" s="486">
        <v>98.666666666666671</v>
      </c>
      <c r="J28" s="265">
        <v>6000</v>
      </c>
      <c r="M28" s="257"/>
      <c r="N28" s="257"/>
      <c r="O28" s="257"/>
    </row>
    <row r="29" spans="1:15" s="299" customFormat="1" ht="42" customHeight="1">
      <c r="A29" s="297">
        <v>1</v>
      </c>
      <c r="B29" s="684" t="s">
        <v>133</v>
      </c>
      <c r="C29" s="298">
        <v>6000</v>
      </c>
      <c r="D29" s="298"/>
      <c r="E29" s="685">
        <v>0</v>
      </c>
      <c r="F29" s="298"/>
      <c r="G29" s="685">
        <v>0</v>
      </c>
      <c r="H29" s="298">
        <v>0</v>
      </c>
      <c r="I29" s="685">
        <v>0</v>
      </c>
      <c r="J29" s="298">
        <v>6000</v>
      </c>
      <c r="M29" s="300"/>
      <c r="N29" s="300"/>
      <c r="O29" s="300"/>
    </row>
    <row r="30" spans="1:15" s="258" customFormat="1" ht="42" customHeight="1">
      <c r="A30" s="261">
        <v>2</v>
      </c>
      <c r="B30" s="262" t="s">
        <v>428</v>
      </c>
      <c r="C30" s="665">
        <v>444000</v>
      </c>
      <c r="D30" s="255">
        <v>0</v>
      </c>
      <c r="E30" s="263">
        <v>0</v>
      </c>
      <c r="F30" s="255">
        <v>444000</v>
      </c>
      <c r="G30" s="487">
        <v>100</v>
      </c>
      <c r="H30" s="255">
        <v>444000</v>
      </c>
      <c r="I30" s="487">
        <v>100</v>
      </c>
      <c r="J30" s="255">
        <v>0</v>
      </c>
      <c r="M30" s="257"/>
      <c r="N30" s="257"/>
      <c r="O30" s="257"/>
    </row>
    <row r="31" spans="1:15" s="258" customFormat="1" ht="52.5" customHeight="1">
      <c r="A31" s="972" t="s">
        <v>547</v>
      </c>
      <c r="B31" s="972"/>
      <c r="C31" s="260">
        <v>165000</v>
      </c>
      <c r="D31" s="260">
        <v>165000</v>
      </c>
      <c r="E31" s="484">
        <v>100</v>
      </c>
      <c r="F31" s="260">
        <v>0</v>
      </c>
      <c r="G31" s="795">
        <v>0</v>
      </c>
      <c r="H31" s="260">
        <v>165000</v>
      </c>
      <c r="I31" s="485">
        <v>100</v>
      </c>
      <c r="J31" s="260">
        <v>0</v>
      </c>
      <c r="M31" s="257"/>
      <c r="N31" s="257"/>
      <c r="O31" s="257"/>
    </row>
    <row r="32" spans="1:15" s="258" customFormat="1" ht="52.5" customHeight="1">
      <c r="A32" s="971" t="s">
        <v>213</v>
      </c>
      <c r="B32" s="971"/>
      <c r="C32" s="265">
        <v>165000</v>
      </c>
      <c r="D32" s="265">
        <v>165000</v>
      </c>
      <c r="E32" s="486">
        <v>100</v>
      </c>
      <c r="F32" s="265">
        <v>0</v>
      </c>
      <c r="G32" s="254">
        <v>0</v>
      </c>
      <c r="H32" s="265">
        <v>165000</v>
      </c>
      <c r="I32" s="486">
        <v>100</v>
      </c>
      <c r="J32" s="265">
        <v>0</v>
      </c>
      <c r="M32" s="257"/>
      <c r="N32" s="257"/>
      <c r="O32" s="257"/>
    </row>
    <row r="33" spans="1:15" s="299" customFormat="1" ht="42" customHeight="1">
      <c r="A33" s="297">
        <v>1</v>
      </c>
      <c r="B33" s="684" t="s">
        <v>124</v>
      </c>
      <c r="C33" s="298">
        <v>165000</v>
      </c>
      <c r="D33" s="298">
        <v>165000</v>
      </c>
      <c r="E33" s="487">
        <v>100</v>
      </c>
      <c r="F33" s="298">
        <v>0</v>
      </c>
      <c r="G33" s="263">
        <v>0</v>
      </c>
      <c r="H33" s="255">
        <v>165000</v>
      </c>
      <c r="I33" s="487">
        <v>100</v>
      </c>
      <c r="J33" s="255">
        <v>0</v>
      </c>
      <c r="M33" s="300"/>
      <c r="N33" s="300"/>
      <c r="O33" s="300"/>
    </row>
    <row r="34" spans="1:15" ht="48.75" customHeight="1">
      <c r="D34" s="53"/>
      <c r="E34" s="270"/>
      <c r="F34" s="53"/>
      <c r="G34" s="53"/>
      <c r="H34" s="53"/>
      <c r="I34" s="54"/>
      <c r="J34" s="53"/>
      <c r="M34" s="122"/>
      <c r="N34" s="122"/>
      <c r="O34" s="122"/>
    </row>
    <row r="35" spans="1:15" ht="48.75" customHeight="1">
      <c r="D35" s="53"/>
      <c r="E35" s="270"/>
      <c r="F35" s="53"/>
      <c r="G35" s="53"/>
      <c r="H35" s="53"/>
      <c r="I35" s="54"/>
      <c r="J35" s="53"/>
      <c r="M35" s="122"/>
      <c r="N35" s="122"/>
      <c r="O35" s="122"/>
    </row>
    <row r="36" spans="1:15" ht="48.75" customHeight="1">
      <c r="D36" s="53"/>
      <c r="E36" s="270"/>
      <c r="F36" s="53"/>
      <c r="G36" s="53"/>
      <c r="H36" s="53"/>
      <c r="I36" s="54"/>
      <c r="J36" s="53"/>
    </row>
    <row r="37" spans="1:15" ht="48.75" customHeight="1"/>
    <row r="38" spans="1:15" ht="48.75" customHeight="1"/>
    <row r="39" spans="1:15" ht="48.75" customHeight="1"/>
    <row r="40" spans="1:15" ht="48.75" customHeight="1"/>
    <row r="41" spans="1:15" ht="48.75" customHeight="1"/>
    <row r="42" spans="1:15" ht="48.75" customHeight="1"/>
    <row r="43" spans="1:15" ht="48.75" customHeight="1"/>
    <row r="44" spans="1:15" ht="48.75" customHeight="1"/>
    <row r="45" spans="1:15" ht="48.75" customHeight="1"/>
    <row r="46" spans="1:15" ht="48.75" customHeight="1"/>
    <row r="47" spans="1:15" ht="48.75" customHeight="1"/>
    <row r="48" spans="1:15" ht="48.75" customHeight="1"/>
    <row r="49" spans="2:50" ht="48.75" customHeight="1"/>
    <row r="50" spans="2:50" s="267" customFormat="1" ht="48.75" customHeight="1">
      <c r="B50" s="268"/>
      <c r="C50" s="269"/>
      <c r="D50" s="269"/>
      <c r="E50" s="271"/>
      <c r="F50" s="269"/>
      <c r="G50" s="269"/>
      <c r="H50" s="269"/>
      <c r="I50" s="272"/>
      <c r="J50" s="269"/>
      <c r="K50" s="246"/>
      <c r="L50" s="246"/>
      <c r="M50" s="119"/>
      <c r="N50" s="119"/>
      <c r="O50" s="119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46"/>
      <c r="AS50" s="246"/>
      <c r="AT50" s="246"/>
      <c r="AU50" s="246"/>
      <c r="AV50" s="246"/>
      <c r="AW50" s="246"/>
      <c r="AX50" s="246"/>
    </row>
    <row r="51" spans="2:50" s="267" customFormat="1" ht="48.75" customHeight="1">
      <c r="B51" s="268"/>
      <c r="C51" s="269"/>
      <c r="D51" s="269"/>
      <c r="E51" s="271"/>
      <c r="F51" s="269"/>
      <c r="G51" s="269"/>
      <c r="H51" s="269"/>
      <c r="I51" s="272"/>
      <c r="J51" s="269"/>
      <c r="K51" s="246"/>
      <c r="L51" s="246"/>
      <c r="M51" s="119"/>
      <c r="N51" s="119"/>
      <c r="O51" s="119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</row>
    <row r="52" spans="2:50" s="267" customFormat="1" ht="48.75" customHeight="1">
      <c r="B52" s="268"/>
      <c r="C52" s="269"/>
      <c r="D52" s="269"/>
      <c r="E52" s="271"/>
      <c r="F52" s="269"/>
      <c r="G52" s="269"/>
      <c r="H52" s="269"/>
      <c r="I52" s="272"/>
      <c r="J52" s="269"/>
      <c r="K52" s="246"/>
      <c r="L52" s="246"/>
      <c r="M52" s="119"/>
      <c r="N52" s="119"/>
      <c r="O52" s="119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</row>
    <row r="53" spans="2:50" s="267" customFormat="1" ht="48.75" customHeight="1">
      <c r="B53" s="268"/>
      <c r="C53" s="269"/>
      <c r="D53" s="269"/>
      <c r="E53" s="271"/>
      <c r="F53" s="269"/>
      <c r="G53" s="269"/>
      <c r="H53" s="269"/>
      <c r="I53" s="272"/>
      <c r="J53" s="269"/>
      <c r="K53" s="246"/>
      <c r="L53" s="246"/>
      <c r="M53" s="119"/>
      <c r="N53" s="119"/>
      <c r="O53" s="119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</row>
    <row r="54" spans="2:50" s="267" customFormat="1" ht="48.75" customHeight="1">
      <c r="B54" s="268"/>
      <c r="C54" s="269"/>
      <c r="D54" s="269"/>
      <c r="E54" s="271"/>
      <c r="F54" s="269"/>
      <c r="G54" s="269"/>
      <c r="H54" s="269"/>
      <c r="I54" s="272"/>
      <c r="J54" s="269"/>
      <c r="K54" s="246"/>
      <c r="L54" s="246"/>
      <c r="M54" s="119"/>
      <c r="N54" s="119"/>
      <c r="O54" s="119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</row>
    <row r="55" spans="2:50" s="267" customFormat="1" ht="48.75" customHeight="1">
      <c r="B55" s="268"/>
      <c r="C55" s="269"/>
      <c r="D55" s="269"/>
      <c r="E55" s="271"/>
      <c r="F55" s="269"/>
      <c r="G55" s="269"/>
      <c r="H55" s="269"/>
      <c r="I55" s="272"/>
      <c r="J55" s="269"/>
      <c r="K55" s="246"/>
      <c r="L55" s="246"/>
      <c r="M55" s="119"/>
      <c r="N55" s="119"/>
      <c r="O55" s="119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</row>
    <row r="56" spans="2:50" s="267" customFormat="1" ht="48.75" customHeight="1">
      <c r="B56" s="268"/>
      <c r="C56" s="269"/>
      <c r="D56" s="269"/>
      <c r="E56" s="271"/>
      <c r="F56" s="269"/>
      <c r="G56" s="269"/>
      <c r="H56" s="269"/>
      <c r="I56" s="272"/>
      <c r="J56" s="269"/>
      <c r="K56" s="246"/>
      <c r="L56" s="246"/>
      <c r="M56" s="119"/>
      <c r="N56" s="119"/>
      <c r="O56" s="119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</row>
    <row r="57" spans="2:50" s="267" customFormat="1" ht="48.75" customHeight="1">
      <c r="B57" s="268"/>
      <c r="C57" s="269"/>
      <c r="D57" s="269"/>
      <c r="E57" s="271"/>
      <c r="F57" s="269"/>
      <c r="G57" s="269"/>
      <c r="H57" s="269"/>
      <c r="I57" s="272"/>
      <c r="J57" s="269"/>
      <c r="K57" s="246"/>
      <c r="L57" s="246"/>
      <c r="M57" s="119"/>
      <c r="N57" s="119"/>
      <c r="O57" s="119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</row>
    <row r="58" spans="2:50" s="267" customFormat="1" ht="48.75" customHeight="1">
      <c r="B58" s="268"/>
      <c r="C58" s="269"/>
      <c r="D58" s="269"/>
      <c r="E58" s="271"/>
      <c r="F58" s="269"/>
      <c r="G58" s="269"/>
      <c r="H58" s="269"/>
      <c r="I58" s="272"/>
      <c r="J58" s="269"/>
      <c r="K58" s="246"/>
      <c r="L58" s="246"/>
      <c r="M58" s="119"/>
      <c r="N58" s="119"/>
      <c r="O58" s="119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</row>
    <row r="59" spans="2:50" s="267" customFormat="1" ht="48.75" customHeight="1">
      <c r="B59" s="268"/>
      <c r="C59" s="269"/>
      <c r="D59" s="269"/>
      <c r="E59" s="271"/>
      <c r="F59" s="269"/>
      <c r="G59" s="269"/>
      <c r="H59" s="269"/>
      <c r="I59" s="272"/>
      <c r="J59" s="269"/>
      <c r="K59" s="246"/>
      <c r="L59" s="246"/>
      <c r="M59" s="119"/>
      <c r="N59" s="119"/>
      <c r="O59" s="119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</row>
    <row r="60" spans="2:50" s="267" customFormat="1" ht="48.75" customHeight="1">
      <c r="B60" s="268"/>
      <c r="C60" s="269"/>
      <c r="D60" s="269"/>
      <c r="E60" s="271"/>
      <c r="F60" s="269"/>
      <c r="G60" s="269"/>
      <c r="H60" s="269"/>
      <c r="I60" s="272"/>
      <c r="J60" s="269"/>
      <c r="K60" s="246"/>
      <c r="L60" s="246"/>
      <c r="M60" s="119"/>
      <c r="N60" s="119"/>
      <c r="O60" s="119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</row>
    <row r="61" spans="2:50" s="267" customFormat="1" ht="48.75" customHeight="1">
      <c r="B61" s="268"/>
      <c r="C61" s="269"/>
      <c r="D61" s="269"/>
      <c r="E61" s="271"/>
      <c r="F61" s="269"/>
      <c r="G61" s="269"/>
      <c r="H61" s="269"/>
      <c r="I61" s="272"/>
      <c r="J61" s="269"/>
      <c r="K61" s="246"/>
      <c r="L61" s="246"/>
      <c r="M61" s="119"/>
      <c r="N61" s="119"/>
      <c r="O61" s="119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46"/>
    </row>
    <row r="62" spans="2:50" s="267" customFormat="1" ht="48.75" customHeight="1">
      <c r="B62" s="268"/>
      <c r="C62" s="269"/>
      <c r="D62" s="269"/>
      <c r="E62" s="271"/>
      <c r="F62" s="269"/>
      <c r="G62" s="269"/>
      <c r="H62" s="269"/>
      <c r="I62" s="272"/>
      <c r="J62" s="269"/>
      <c r="K62" s="246"/>
      <c r="L62" s="246"/>
      <c r="M62" s="119"/>
      <c r="N62" s="119"/>
      <c r="O62" s="119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46"/>
    </row>
    <row r="63" spans="2:50" s="267" customFormat="1" ht="48.75" customHeight="1">
      <c r="B63" s="268"/>
      <c r="C63" s="269"/>
      <c r="D63" s="269"/>
      <c r="E63" s="271"/>
      <c r="F63" s="269"/>
      <c r="G63" s="269"/>
      <c r="H63" s="269"/>
      <c r="I63" s="272"/>
      <c r="J63" s="269"/>
      <c r="K63" s="246"/>
      <c r="L63" s="246"/>
      <c r="M63" s="119"/>
      <c r="N63" s="119"/>
      <c r="O63" s="119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</row>
    <row r="64" spans="2:50" s="267" customFormat="1" ht="48.75" customHeight="1">
      <c r="B64" s="268"/>
      <c r="C64" s="269"/>
      <c r="D64" s="269"/>
      <c r="E64" s="271"/>
      <c r="F64" s="269"/>
      <c r="G64" s="269"/>
      <c r="H64" s="269"/>
      <c r="I64" s="272"/>
      <c r="J64" s="269"/>
      <c r="K64" s="246"/>
      <c r="L64" s="246"/>
      <c r="M64" s="119"/>
      <c r="N64" s="119"/>
      <c r="O64" s="119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</row>
    <row r="65" spans="2:50" s="267" customFormat="1" ht="48.75" customHeight="1">
      <c r="B65" s="268"/>
      <c r="C65" s="269"/>
      <c r="D65" s="269"/>
      <c r="E65" s="271"/>
      <c r="F65" s="269"/>
      <c r="G65" s="269"/>
      <c r="H65" s="269"/>
      <c r="I65" s="272"/>
      <c r="J65" s="269"/>
      <c r="K65" s="246"/>
      <c r="L65" s="246"/>
      <c r="M65" s="119"/>
      <c r="N65" s="119"/>
      <c r="O65" s="119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  <c r="AW65" s="246"/>
      <c r="AX65" s="246"/>
    </row>
    <row r="66" spans="2:50" s="267" customFormat="1" ht="48.75" customHeight="1">
      <c r="B66" s="268"/>
      <c r="C66" s="269"/>
      <c r="D66" s="269"/>
      <c r="E66" s="271"/>
      <c r="F66" s="269"/>
      <c r="G66" s="269"/>
      <c r="H66" s="269"/>
      <c r="I66" s="272"/>
      <c r="J66" s="269"/>
      <c r="K66" s="246"/>
      <c r="L66" s="246"/>
      <c r="M66" s="119"/>
      <c r="N66" s="119"/>
      <c r="O66" s="119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246"/>
      <c r="AX66" s="246"/>
    </row>
    <row r="67" spans="2:50" s="267" customFormat="1" ht="48.75" customHeight="1">
      <c r="B67" s="268"/>
      <c r="C67" s="269"/>
      <c r="D67" s="269"/>
      <c r="E67" s="271"/>
      <c r="F67" s="269"/>
      <c r="G67" s="269"/>
      <c r="H67" s="269"/>
      <c r="I67" s="272"/>
      <c r="J67" s="269"/>
      <c r="K67" s="246"/>
      <c r="L67" s="246"/>
      <c r="M67" s="119"/>
      <c r="N67" s="119"/>
      <c r="O67" s="119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</row>
    <row r="68" spans="2:50" s="267" customFormat="1" ht="48.75" customHeight="1">
      <c r="B68" s="268"/>
      <c r="C68" s="269"/>
      <c r="D68" s="269"/>
      <c r="E68" s="271"/>
      <c r="F68" s="269"/>
      <c r="G68" s="269"/>
      <c r="H68" s="269"/>
      <c r="I68" s="272"/>
      <c r="J68" s="269"/>
      <c r="K68" s="246"/>
      <c r="L68" s="246"/>
      <c r="M68" s="119"/>
      <c r="N68" s="119"/>
      <c r="O68" s="119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46"/>
    </row>
    <row r="69" spans="2:50" s="267" customFormat="1" ht="48.75" customHeight="1">
      <c r="B69" s="268"/>
      <c r="C69" s="269"/>
      <c r="D69" s="269"/>
      <c r="E69" s="271"/>
      <c r="F69" s="269"/>
      <c r="G69" s="269"/>
      <c r="H69" s="269"/>
      <c r="I69" s="272"/>
      <c r="J69" s="269"/>
      <c r="K69" s="246"/>
      <c r="L69" s="246"/>
      <c r="M69" s="119"/>
      <c r="N69" s="119"/>
      <c r="O69" s="119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  <c r="AW69" s="246"/>
      <c r="AX69" s="246"/>
    </row>
    <row r="70" spans="2:50" s="267" customFormat="1" ht="48.75" customHeight="1">
      <c r="B70" s="268"/>
      <c r="C70" s="269"/>
      <c r="D70" s="269"/>
      <c r="E70" s="271"/>
      <c r="F70" s="269"/>
      <c r="G70" s="269"/>
      <c r="H70" s="269"/>
      <c r="I70" s="272"/>
      <c r="J70" s="269"/>
      <c r="K70" s="246"/>
      <c r="L70" s="246"/>
      <c r="M70" s="119"/>
      <c r="N70" s="119"/>
      <c r="O70" s="119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6"/>
      <c r="AQ70" s="246"/>
      <c r="AR70" s="246"/>
      <c r="AS70" s="246"/>
      <c r="AT70" s="246"/>
      <c r="AU70" s="246"/>
      <c r="AV70" s="246"/>
      <c r="AW70" s="246"/>
      <c r="AX70" s="246"/>
    </row>
    <row r="71" spans="2:50" s="267" customFormat="1" ht="48.75" customHeight="1">
      <c r="B71" s="268"/>
      <c r="C71" s="269"/>
      <c r="D71" s="269"/>
      <c r="E71" s="271"/>
      <c r="F71" s="269"/>
      <c r="G71" s="269"/>
      <c r="H71" s="269"/>
      <c r="I71" s="272"/>
      <c r="J71" s="269"/>
      <c r="K71" s="246"/>
      <c r="L71" s="246"/>
      <c r="M71" s="119"/>
      <c r="N71" s="119"/>
      <c r="O71" s="119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  <c r="AW71" s="246"/>
      <c r="AX71" s="246"/>
    </row>
    <row r="72" spans="2:50" s="267" customFormat="1" ht="48.75" customHeight="1">
      <c r="B72" s="268"/>
      <c r="C72" s="269"/>
      <c r="D72" s="269"/>
      <c r="E72" s="271"/>
      <c r="F72" s="269"/>
      <c r="G72" s="269"/>
      <c r="H72" s="269"/>
      <c r="I72" s="272"/>
      <c r="J72" s="269"/>
      <c r="K72" s="246"/>
      <c r="L72" s="246"/>
      <c r="M72" s="119"/>
      <c r="N72" s="119"/>
      <c r="O72" s="119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</row>
    <row r="73" spans="2:50" s="267" customFormat="1" ht="48.75" customHeight="1">
      <c r="B73" s="268"/>
      <c r="C73" s="269"/>
      <c r="D73" s="269"/>
      <c r="E73" s="271"/>
      <c r="F73" s="269"/>
      <c r="G73" s="269"/>
      <c r="H73" s="269"/>
      <c r="I73" s="272"/>
      <c r="J73" s="269"/>
      <c r="K73" s="246"/>
      <c r="L73" s="246"/>
      <c r="M73" s="119"/>
      <c r="N73" s="119"/>
      <c r="O73" s="119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246"/>
      <c r="AT73" s="246"/>
      <c r="AU73" s="246"/>
      <c r="AV73" s="246"/>
      <c r="AW73" s="246"/>
      <c r="AX73" s="246"/>
    </row>
    <row r="74" spans="2:50" s="267" customFormat="1" ht="48.75" customHeight="1">
      <c r="B74" s="268"/>
      <c r="C74" s="269"/>
      <c r="D74" s="269"/>
      <c r="E74" s="271"/>
      <c r="F74" s="269"/>
      <c r="G74" s="269"/>
      <c r="H74" s="269"/>
      <c r="I74" s="272"/>
      <c r="J74" s="269"/>
      <c r="K74" s="246"/>
      <c r="L74" s="246"/>
      <c r="M74" s="119"/>
      <c r="N74" s="119"/>
      <c r="O74" s="119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</row>
    <row r="75" spans="2:50" s="267" customFormat="1" ht="48.75" customHeight="1">
      <c r="B75" s="268"/>
      <c r="C75" s="269"/>
      <c r="D75" s="269"/>
      <c r="E75" s="271"/>
      <c r="F75" s="269"/>
      <c r="G75" s="269"/>
      <c r="H75" s="269"/>
      <c r="I75" s="272"/>
      <c r="J75" s="269"/>
      <c r="K75" s="246"/>
      <c r="L75" s="246"/>
      <c r="M75" s="119"/>
      <c r="N75" s="119"/>
      <c r="O75" s="119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</row>
    <row r="76" spans="2:50" s="267" customFormat="1" ht="48.75" customHeight="1">
      <c r="B76" s="268"/>
      <c r="C76" s="269"/>
      <c r="D76" s="269"/>
      <c r="E76" s="271"/>
      <c r="F76" s="269"/>
      <c r="G76" s="269"/>
      <c r="H76" s="269"/>
      <c r="I76" s="272"/>
      <c r="J76" s="269"/>
      <c r="K76" s="246"/>
      <c r="L76" s="246"/>
      <c r="M76" s="119"/>
      <c r="N76" s="119"/>
      <c r="O76" s="119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  <c r="AW76" s="246"/>
      <c r="AX76" s="246"/>
    </row>
    <row r="77" spans="2:50" s="267" customFormat="1" ht="48.75" customHeight="1">
      <c r="B77" s="268"/>
      <c r="C77" s="269"/>
      <c r="D77" s="269"/>
      <c r="E77" s="271"/>
      <c r="F77" s="269"/>
      <c r="G77" s="269"/>
      <c r="H77" s="269"/>
      <c r="I77" s="272"/>
      <c r="J77" s="269"/>
      <c r="K77" s="246"/>
      <c r="L77" s="246"/>
      <c r="M77" s="119"/>
      <c r="N77" s="119"/>
      <c r="O77" s="119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246"/>
      <c r="AT77" s="246"/>
      <c r="AU77" s="246"/>
      <c r="AV77" s="246"/>
      <c r="AW77" s="246"/>
      <c r="AX77" s="246"/>
    </row>
    <row r="78" spans="2:50" s="267" customFormat="1" ht="48.75" customHeight="1">
      <c r="B78" s="268"/>
      <c r="C78" s="269"/>
      <c r="D78" s="269"/>
      <c r="E78" s="271"/>
      <c r="F78" s="269"/>
      <c r="G78" s="269"/>
      <c r="H78" s="269"/>
      <c r="I78" s="272"/>
      <c r="J78" s="269"/>
      <c r="K78" s="246"/>
      <c r="L78" s="246"/>
      <c r="M78" s="119"/>
      <c r="N78" s="119"/>
      <c r="O78" s="119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46"/>
      <c r="AP78" s="246"/>
      <c r="AQ78" s="246"/>
      <c r="AR78" s="246"/>
      <c r="AS78" s="246"/>
      <c r="AT78" s="246"/>
      <c r="AU78" s="246"/>
      <c r="AV78" s="246"/>
      <c r="AW78" s="246"/>
      <c r="AX78" s="246"/>
    </row>
    <row r="79" spans="2:50" s="267" customFormat="1" ht="48.75" customHeight="1">
      <c r="B79" s="268"/>
      <c r="C79" s="269"/>
      <c r="D79" s="269"/>
      <c r="E79" s="271"/>
      <c r="F79" s="269"/>
      <c r="G79" s="269"/>
      <c r="H79" s="269"/>
      <c r="I79" s="272"/>
      <c r="J79" s="269"/>
      <c r="K79" s="246"/>
      <c r="L79" s="246"/>
      <c r="M79" s="119"/>
      <c r="N79" s="119"/>
      <c r="O79" s="119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</row>
    <row r="80" spans="2:50" s="267" customFormat="1" ht="48.75" customHeight="1">
      <c r="B80" s="268"/>
      <c r="C80" s="269"/>
      <c r="D80" s="269"/>
      <c r="E80" s="271"/>
      <c r="F80" s="269"/>
      <c r="G80" s="269"/>
      <c r="H80" s="269"/>
      <c r="I80" s="272"/>
      <c r="J80" s="269"/>
      <c r="K80" s="246"/>
      <c r="L80" s="246"/>
      <c r="M80" s="119"/>
      <c r="N80" s="119"/>
      <c r="O80" s="119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6"/>
      <c r="AV80" s="246"/>
      <c r="AW80" s="246"/>
      <c r="AX80" s="246"/>
    </row>
    <row r="81" spans="2:50" s="267" customFormat="1" ht="48.75" customHeight="1">
      <c r="B81" s="268"/>
      <c r="C81" s="269"/>
      <c r="D81" s="269"/>
      <c r="E81" s="271"/>
      <c r="F81" s="269"/>
      <c r="G81" s="269"/>
      <c r="H81" s="269"/>
      <c r="I81" s="272"/>
      <c r="J81" s="269"/>
      <c r="K81" s="246"/>
      <c r="L81" s="246"/>
      <c r="M81" s="119"/>
      <c r="N81" s="119"/>
      <c r="O81" s="119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6"/>
      <c r="AT81" s="246"/>
      <c r="AU81" s="246"/>
      <c r="AV81" s="246"/>
      <c r="AW81" s="246"/>
      <c r="AX81" s="246"/>
    </row>
    <row r="82" spans="2:50" s="267" customFormat="1" ht="48.75" customHeight="1">
      <c r="B82" s="268"/>
      <c r="C82" s="269"/>
      <c r="D82" s="269"/>
      <c r="E82" s="271"/>
      <c r="F82" s="269"/>
      <c r="G82" s="269"/>
      <c r="H82" s="269"/>
      <c r="I82" s="272"/>
      <c r="J82" s="269"/>
      <c r="K82" s="246"/>
      <c r="L82" s="246"/>
      <c r="M82" s="119"/>
      <c r="N82" s="119"/>
      <c r="O82" s="119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6"/>
      <c r="AV82" s="246"/>
      <c r="AW82" s="246"/>
      <c r="AX82" s="246"/>
    </row>
    <row r="83" spans="2:50" s="267" customFormat="1" ht="48.75" customHeight="1">
      <c r="B83" s="268"/>
      <c r="C83" s="269"/>
      <c r="D83" s="269"/>
      <c r="E83" s="271"/>
      <c r="F83" s="269"/>
      <c r="G83" s="269"/>
      <c r="H83" s="269"/>
      <c r="I83" s="272"/>
      <c r="J83" s="269"/>
      <c r="K83" s="246"/>
      <c r="L83" s="246"/>
      <c r="M83" s="119"/>
      <c r="N83" s="119"/>
      <c r="O83" s="119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</row>
    <row r="84" spans="2:50" s="267" customFormat="1" ht="48.75" customHeight="1">
      <c r="B84" s="268"/>
      <c r="C84" s="269"/>
      <c r="D84" s="269"/>
      <c r="E84" s="271"/>
      <c r="F84" s="269"/>
      <c r="G84" s="269"/>
      <c r="H84" s="269"/>
      <c r="I84" s="272"/>
      <c r="J84" s="269"/>
      <c r="K84" s="246"/>
      <c r="L84" s="246"/>
      <c r="M84" s="119"/>
      <c r="N84" s="119"/>
      <c r="O84" s="119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6"/>
      <c r="AS84" s="246"/>
      <c r="AT84" s="246"/>
      <c r="AU84" s="246"/>
      <c r="AV84" s="246"/>
      <c r="AW84" s="246"/>
      <c r="AX84" s="246"/>
    </row>
    <row r="85" spans="2:50" s="267" customFormat="1" ht="48.75" customHeight="1">
      <c r="B85" s="268"/>
      <c r="C85" s="269"/>
      <c r="D85" s="269"/>
      <c r="E85" s="271"/>
      <c r="F85" s="269"/>
      <c r="G85" s="269"/>
      <c r="H85" s="269"/>
      <c r="I85" s="272"/>
      <c r="J85" s="269"/>
      <c r="K85" s="246"/>
      <c r="L85" s="246"/>
      <c r="M85" s="119"/>
      <c r="N85" s="119"/>
      <c r="O85" s="119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246"/>
      <c r="AQ85" s="246"/>
      <c r="AR85" s="246"/>
      <c r="AS85" s="246"/>
      <c r="AT85" s="246"/>
      <c r="AU85" s="246"/>
      <c r="AV85" s="246"/>
      <c r="AW85" s="246"/>
      <c r="AX85" s="246"/>
    </row>
    <row r="86" spans="2:50" s="267" customFormat="1" ht="48.75" customHeight="1">
      <c r="B86" s="268"/>
      <c r="C86" s="269"/>
      <c r="D86" s="269"/>
      <c r="E86" s="271"/>
      <c r="F86" s="269"/>
      <c r="G86" s="269"/>
      <c r="H86" s="269"/>
      <c r="I86" s="272"/>
      <c r="J86" s="269"/>
      <c r="K86" s="246"/>
      <c r="L86" s="246"/>
      <c r="M86" s="119"/>
      <c r="N86" s="119"/>
      <c r="O86" s="119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6"/>
      <c r="AU86" s="246"/>
      <c r="AV86" s="246"/>
      <c r="AW86" s="246"/>
      <c r="AX86" s="246"/>
    </row>
    <row r="87" spans="2:50" s="267" customFormat="1" ht="48.75" customHeight="1">
      <c r="B87" s="268"/>
      <c r="C87" s="269"/>
      <c r="D87" s="269"/>
      <c r="E87" s="271"/>
      <c r="F87" s="269"/>
      <c r="G87" s="269"/>
      <c r="H87" s="269"/>
      <c r="I87" s="272"/>
      <c r="J87" s="269"/>
      <c r="K87" s="246"/>
      <c r="L87" s="246"/>
      <c r="M87" s="119"/>
      <c r="N87" s="119"/>
      <c r="O87" s="119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</row>
    <row r="88" spans="2:50" s="267" customFormat="1" ht="48.75" customHeight="1">
      <c r="B88" s="268"/>
      <c r="C88" s="269"/>
      <c r="D88" s="269"/>
      <c r="E88" s="271"/>
      <c r="F88" s="269"/>
      <c r="G88" s="269"/>
      <c r="H88" s="269"/>
      <c r="I88" s="272"/>
      <c r="J88" s="269"/>
      <c r="K88" s="246"/>
      <c r="L88" s="246"/>
      <c r="M88" s="119"/>
      <c r="N88" s="119"/>
      <c r="O88" s="119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46"/>
      <c r="AW88" s="246"/>
      <c r="AX88" s="246"/>
    </row>
    <row r="89" spans="2:50" s="267" customFormat="1" ht="48.75" customHeight="1">
      <c r="B89" s="268"/>
      <c r="C89" s="269"/>
      <c r="D89" s="269"/>
      <c r="E89" s="271"/>
      <c r="F89" s="269"/>
      <c r="G89" s="269"/>
      <c r="H89" s="269"/>
      <c r="I89" s="272"/>
      <c r="J89" s="269"/>
      <c r="K89" s="246"/>
      <c r="L89" s="246"/>
      <c r="M89" s="119"/>
      <c r="N89" s="119"/>
      <c r="O89" s="119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6"/>
    </row>
    <row r="90" spans="2:50" s="267" customFormat="1" ht="48.75" customHeight="1">
      <c r="B90" s="268"/>
      <c r="C90" s="269"/>
      <c r="D90" s="269"/>
      <c r="E90" s="271"/>
      <c r="F90" s="269"/>
      <c r="G90" s="269"/>
      <c r="H90" s="269"/>
      <c r="I90" s="272"/>
      <c r="J90" s="269"/>
      <c r="K90" s="246"/>
      <c r="L90" s="246"/>
      <c r="M90" s="119"/>
      <c r="N90" s="119"/>
      <c r="O90" s="119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</row>
    <row r="91" spans="2:50" s="267" customFormat="1" ht="48.75" customHeight="1">
      <c r="B91" s="268"/>
      <c r="C91" s="269"/>
      <c r="D91" s="269"/>
      <c r="E91" s="271"/>
      <c r="F91" s="269"/>
      <c r="G91" s="269"/>
      <c r="H91" s="269"/>
      <c r="I91" s="272"/>
      <c r="J91" s="269"/>
      <c r="K91" s="246"/>
      <c r="L91" s="246"/>
      <c r="M91" s="119"/>
      <c r="N91" s="119"/>
      <c r="O91" s="119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</row>
    <row r="92" spans="2:50" s="267" customFormat="1" ht="48.75" customHeight="1">
      <c r="B92" s="268"/>
      <c r="C92" s="269"/>
      <c r="D92" s="269"/>
      <c r="E92" s="271"/>
      <c r="F92" s="269"/>
      <c r="G92" s="269"/>
      <c r="H92" s="269"/>
      <c r="I92" s="272"/>
      <c r="J92" s="269"/>
      <c r="K92" s="246"/>
      <c r="L92" s="246"/>
      <c r="M92" s="119"/>
      <c r="N92" s="119"/>
      <c r="O92" s="119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</row>
    <row r="93" spans="2:50" s="267" customFormat="1" ht="48.75" customHeight="1">
      <c r="B93" s="268"/>
      <c r="C93" s="269"/>
      <c r="D93" s="269"/>
      <c r="E93" s="271"/>
      <c r="F93" s="269"/>
      <c r="G93" s="269"/>
      <c r="H93" s="269"/>
      <c r="I93" s="272"/>
      <c r="J93" s="269"/>
      <c r="K93" s="246"/>
      <c r="L93" s="246"/>
      <c r="M93" s="119"/>
      <c r="N93" s="119"/>
      <c r="O93" s="119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6"/>
      <c r="AV93" s="246"/>
      <c r="AW93" s="246"/>
      <c r="AX93" s="246"/>
    </row>
    <row r="94" spans="2:50" s="267" customFormat="1" ht="48.75" customHeight="1">
      <c r="B94" s="268"/>
      <c r="C94" s="269"/>
      <c r="D94" s="269"/>
      <c r="E94" s="271"/>
      <c r="F94" s="269"/>
      <c r="G94" s="269"/>
      <c r="H94" s="269"/>
      <c r="I94" s="272"/>
      <c r="J94" s="269"/>
      <c r="K94" s="246"/>
      <c r="L94" s="246"/>
      <c r="M94" s="119"/>
      <c r="N94" s="119"/>
      <c r="O94" s="119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6"/>
      <c r="AW94" s="246"/>
      <c r="AX94" s="246"/>
    </row>
    <row r="95" spans="2:50" s="267" customFormat="1" ht="48.75" customHeight="1">
      <c r="B95" s="268"/>
      <c r="C95" s="269"/>
      <c r="D95" s="269"/>
      <c r="E95" s="271"/>
      <c r="F95" s="269"/>
      <c r="G95" s="269"/>
      <c r="H95" s="269"/>
      <c r="I95" s="272"/>
      <c r="J95" s="269"/>
      <c r="K95" s="246"/>
      <c r="L95" s="246"/>
      <c r="M95" s="119"/>
      <c r="N95" s="119"/>
      <c r="O95" s="119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</row>
  </sheetData>
  <mergeCells count="18">
    <mergeCell ref="A12:B12"/>
    <mergeCell ref="A14:B14"/>
    <mergeCell ref="A1:J1"/>
    <mergeCell ref="A2:J2"/>
    <mergeCell ref="J3:J4"/>
    <mergeCell ref="A32:B32"/>
    <mergeCell ref="A28:B28"/>
    <mergeCell ref="A31:B31"/>
    <mergeCell ref="F3:G3"/>
    <mergeCell ref="H3:I3"/>
    <mergeCell ref="D3:E3"/>
    <mergeCell ref="A23:B23"/>
    <mergeCell ref="A18:B18"/>
    <mergeCell ref="A15:B15"/>
    <mergeCell ref="A6:B6"/>
    <mergeCell ref="A7:B7"/>
    <mergeCell ref="A3:B4"/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Q95"/>
  <sheetViews>
    <sheetView zoomScale="70" zoomScaleNormal="70" zoomScaleSheetLayoutView="40" zoomScalePageLayoutView="60" workbookViewId="0">
      <selection activeCell="D7" sqref="D7"/>
    </sheetView>
  </sheetViews>
  <sheetFormatPr defaultColWidth="9.140625" defaultRowHeight="20.25"/>
  <cols>
    <col min="1" max="1" width="7.140625" style="330" customWidth="1"/>
    <col min="2" max="2" width="63.85546875" style="323" customWidth="1"/>
    <col min="3" max="3" width="19.5703125" style="307" customWidth="1"/>
    <col min="4" max="4" width="20.42578125" style="307" customWidth="1"/>
    <col min="5" max="5" width="18.28515625" style="307" customWidth="1"/>
    <col min="6" max="6" width="19.42578125" style="307" customWidth="1"/>
    <col min="7" max="7" width="17.85546875" style="307" bestFit="1" customWidth="1"/>
    <col min="8" max="8" width="10.140625" style="307" bestFit="1" customWidth="1"/>
    <col min="9" max="9" width="19.28515625" style="307" bestFit="1" customWidth="1"/>
    <col min="10" max="10" width="9.7109375" style="307" bestFit="1" customWidth="1"/>
    <col min="11" max="11" width="19.140625" style="307" bestFit="1" customWidth="1"/>
    <col min="12" max="12" width="10.140625" style="307" bestFit="1" customWidth="1"/>
    <col min="13" max="13" width="20.28515625" style="307" customWidth="1"/>
    <col min="14" max="14" width="16.42578125" style="307" customWidth="1"/>
    <col min="15" max="15" width="23.140625" style="307" bestFit="1" customWidth="1"/>
    <col min="16" max="16" width="22.28515625" style="307" bestFit="1" customWidth="1"/>
    <col min="17" max="16384" width="9.140625" style="323"/>
  </cols>
  <sheetData>
    <row r="1" spans="1:17" s="303" customFormat="1" ht="26.25">
      <c r="A1" s="984" t="s">
        <v>221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700"/>
      <c r="O1" s="700"/>
      <c r="P1" s="700"/>
    </row>
    <row r="2" spans="1:17" s="303" customFormat="1" ht="26.25">
      <c r="A2" s="985" t="s">
        <v>623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700"/>
      <c r="O2" s="700"/>
      <c r="P2" s="700"/>
    </row>
    <row r="3" spans="1:17" s="308" customFormat="1" ht="26.1" customHeight="1">
      <c r="A3" s="989" t="s">
        <v>23</v>
      </c>
      <c r="B3" s="989" t="s">
        <v>149</v>
      </c>
      <c r="C3" s="995" t="s">
        <v>126</v>
      </c>
      <c r="D3" s="986" t="s">
        <v>393</v>
      </c>
      <c r="E3" s="986" t="s">
        <v>394</v>
      </c>
      <c r="F3" s="986" t="s">
        <v>416</v>
      </c>
      <c r="G3" s="989" t="s">
        <v>11</v>
      </c>
      <c r="H3" s="989"/>
      <c r="I3" s="990" t="s">
        <v>88</v>
      </c>
      <c r="J3" s="991"/>
      <c r="K3" s="992" t="s">
        <v>173</v>
      </c>
      <c r="L3" s="992"/>
      <c r="M3" s="993" t="s">
        <v>4</v>
      </c>
      <c r="N3" s="306"/>
      <c r="O3" s="307"/>
      <c r="P3" s="306"/>
    </row>
    <row r="4" spans="1:17" s="308" customFormat="1" ht="42.75" customHeight="1">
      <c r="A4" s="989"/>
      <c r="B4" s="989"/>
      <c r="C4" s="996"/>
      <c r="D4" s="987"/>
      <c r="E4" s="988"/>
      <c r="F4" s="988"/>
      <c r="G4" s="304" t="s">
        <v>111</v>
      </c>
      <c r="H4" s="304" t="s">
        <v>7</v>
      </c>
      <c r="I4" s="304" t="s">
        <v>111</v>
      </c>
      <c r="J4" s="304" t="s">
        <v>7</v>
      </c>
      <c r="K4" s="304" t="s">
        <v>111</v>
      </c>
      <c r="L4" s="304" t="s">
        <v>7</v>
      </c>
      <c r="M4" s="994"/>
      <c r="N4" s="306"/>
      <c r="O4" s="307"/>
      <c r="P4" s="306"/>
    </row>
    <row r="5" spans="1:17" s="311" customFormat="1" ht="26.1" customHeight="1" thickBot="1">
      <c r="A5" s="309"/>
      <c r="B5" s="309" t="s">
        <v>154</v>
      </c>
      <c r="C5" s="310">
        <v>202464800</v>
      </c>
      <c r="D5" s="310">
        <v>0</v>
      </c>
      <c r="E5" s="310">
        <v>3.7834979593753815E-10</v>
      </c>
      <c r="F5" s="310">
        <v>202464800</v>
      </c>
      <c r="G5" s="310">
        <v>21750209.850000001</v>
      </c>
      <c r="H5" s="310">
        <v>10.742711745449085</v>
      </c>
      <c r="I5" s="310">
        <v>37423342</v>
      </c>
      <c r="J5" s="310">
        <v>18.483875715679961</v>
      </c>
      <c r="K5" s="310">
        <v>59173551.850000009</v>
      </c>
      <c r="L5" s="310">
        <v>29.22658746112905</v>
      </c>
      <c r="M5" s="310">
        <v>143291248.14999998</v>
      </c>
      <c r="N5" s="701"/>
      <c r="O5" s="848"/>
      <c r="P5" s="701"/>
    </row>
    <row r="6" spans="1:17" s="305" customFormat="1" ht="41.25" thickTop="1">
      <c r="A6" s="312"/>
      <c r="B6" s="313" t="s">
        <v>222</v>
      </c>
      <c r="C6" s="314">
        <v>51122300</v>
      </c>
      <c r="D6" s="314">
        <v>0</v>
      </c>
      <c r="E6" s="314">
        <v>3.7834979593753815E-10</v>
      </c>
      <c r="F6" s="314">
        <v>51122300</v>
      </c>
      <c r="G6" s="314">
        <v>4476483.6099999994</v>
      </c>
      <c r="H6" s="326">
        <v>8.7564206031418763</v>
      </c>
      <c r="I6" s="314">
        <v>22176395</v>
      </c>
      <c r="J6" s="326">
        <v>43.379102661656461</v>
      </c>
      <c r="K6" s="314">
        <v>26652878.610000003</v>
      </c>
      <c r="L6" s="326">
        <v>52.135523264798344</v>
      </c>
      <c r="M6" s="314">
        <v>24469421.389999997</v>
      </c>
      <c r="N6" s="702"/>
      <c r="O6" s="702"/>
      <c r="P6" s="702"/>
    </row>
    <row r="7" spans="1:17" s="320" customFormat="1" ht="27" customHeight="1">
      <c r="A7" s="315"/>
      <c r="B7" s="329" t="s">
        <v>401</v>
      </c>
      <c r="C7" s="317">
        <v>3110</v>
      </c>
      <c r="D7" s="317">
        <v>12078310.25</v>
      </c>
      <c r="E7" s="317">
        <v>-9165224.8499999996</v>
      </c>
      <c r="F7" s="318">
        <v>2916195.4000000004</v>
      </c>
      <c r="G7" s="317"/>
      <c r="H7" s="319">
        <v>0</v>
      </c>
      <c r="I7" s="317"/>
      <c r="J7" s="319">
        <v>0</v>
      </c>
      <c r="K7" s="319">
        <v>0</v>
      </c>
      <c r="L7" s="319">
        <v>0</v>
      </c>
      <c r="M7" s="319">
        <v>2916195.4000000004</v>
      </c>
      <c r="N7" s="703"/>
      <c r="O7" s="703"/>
      <c r="P7" s="703"/>
    </row>
    <row r="8" spans="1:17" s="320" customFormat="1" ht="40.5">
      <c r="A8" s="315">
        <v>1</v>
      </c>
      <c r="B8" s="321" t="s">
        <v>548</v>
      </c>
      <c r="C8" s="317">
        <v>15520000</v>
      </c>
      <c r="D8" s="319"/>
      <c r="E8" s="319"/>
      <c r="F8" s="318">
        <v>15520000</v>
      </c>
      <c r="G8" s="319"/>
      <c r="H8" s="319">
        <v>0</v>
      </c>
      <c r="I8" s="319"/>
      <c r="J8" s="319">
        <v>0</v>
      </c>
      <c r="K8" s="319">
        <v>0</v>
      </c>
      <c r="L8" s="319">
        <v>0</v>
      </c>
      <c r="M8" s="319">
        <v>15520000</v>
      </c>
      <c r="N8" s="702"/>
      <c r="O8" s="702"/>
      <c r="P8" s="702"/>
      <c r="Q8" s="322"/>
    </row>
    <row r="9" spans="1:17" s="320" customFormat="1" ht="27" customHeight="1">
      <c r="A9" s="315">
        <v>2</v>
      </c>
      <c r="B9" s="316" t="s">
        <v>552</v>
      </c>
      <c r="C9" s="317"/>
      <c r="D9" s="317"/>
      <c r="E9" s="317">
        <v>490000</v>
      </c>
      <c r="F9" s="318">
        <v>490000</v>
      </c>
      <c r="G9" s="317"/>
      <c r="H9" s="319">
        <v>0</v>
      </c>
      <c r="I9" s="317"/>
      <c r="J9" s="319">
        <v>0</v>
      </c>
      <c r="K9" s="319">
        <v>0</v>
      </c>
      <c r="L9" s="319">
        <v>0</v>
      </c>
      <c r="M9" s="319">
        <v>490000</v>
      </c>
      <c r="N9" s="703"/>
      <c r="O9" s="703"/>
      <c r="P9" s="703"/>
    </row>
    <row r="10" spans="1:17" s="320" customFormat="1" ht="27" customHeight="1">
      <c r="A10" s="315">
        <v>3</v>
      </c>
      <c r="B10" s="796" t="s">
        <v>554</v>
      </c>
      <c r="C10" s="317"/>
      <c r="D10" s="317"/>
      <c r="E10" s="317">
        <v>76400</v>
      </c>
      <c r="F10" s="318">
        <v>76400</v>
      </c>
      <c r="G10" s="317"/>
      <c r="H10" s="319">
        <v>0</v>
      </c>
      <c r="I10" s="317"/>
      <c r="J10" s="319">
        <v>0</v>
      </c>
      <c r="K10" s="319">
        <v>0</v>
      </c>
      <c r="L10" s="319">
        <v>0</v>
      </c>
      <c r="M10" s="319">
        <v>76400</v>
      </c>
      <c r="N10" s="703"/>
      <c r="O10" s="703"/>
      <c r="P10" s="703"/>
    </row>
    <row r="11" spans="1:17" s="320" customFormat="1" ht="40.5">
      <c r="A11" s="315">
        <v>4</v>
      </c>
      <c r="B11" s="316" t="s">
        <v>555</v>
      </c>
      <c r="C11" s="317"/>
      <c r="D11" s="317"/>
      <c r="E11" s="317">
        <v>32200</v>
      </c>
      <c r="F11" s="318">
        <v>32200</v>
      </c>
      <c r="G11" s="317"/>
      <c r="H11" s="319">
        <v>0</v>
      </c>
      <c r="I11" s="317"/>
      <c r="J11" s="319">
        <v>0</v>
      </c>
      <c r="K11" s="319">
        <v>0</v>
      </c>
      <c r="L11" s="319">
        <v>0</v>
      </c>
      <c r="M11" s="319">
        <v>32200</v>
      </c>
      <c r="N11" s="703"/>
      <c r="O11" s="703"/>
      <c r="P11" s="703"/>
    </row>
    <row r="12" spans="1:17" s="320" customFormat="1" ht="27" customHeight="1">
      <c r="A12" s="315">
        <v>5</v>
      </c>
      <c r="B12" s="316" t="s">
        <v>556</v>
      </c>
      <c r="C12" s="317"/>
      <c r="D12" s="317"/>
      <c r="E12" s="317">
        <v>286100</v>
      </c>
      <c r="F12" s="318">
        <v>286100</v>
      </c>
      <c r="G12" s="317"/>
      <c r="H12" s="319">
        <v>0</v>
      </c>
      <c r="I12" s="317"/>
      <c r="J12" s="319">
        <v>0</v>
      </c>
      <c r="K12" s="319">
        <v>0</v>
      </c>
      <c r="L12" s="319">
        <v>0</v>
      </c>
      <c r="M12" s="319">
        <v>286100</v>
      </c>
      <c r="N12" s="703"/>
      <c r="O12" s="703"/>
      <c r="P12" s="703"/>
    </row>
    <row r="13" spans="1:17" s="320" customFormat="1" ht="27" customHeight="1">
      <c r="A13" s="315">
        <v>6</v>
      </c>
      <c r="B13" s="316" t="s">
        <v>557</v>
      </c>
      <c r="C13" s="317"/>
      <c r="D13" s="317"/>
      <c r="E13" s="317">
        <v>142900</v>
      </c>
      <c r="F13" s="318">
        <v>142900</v>
      </c>
      <c r="G13" s="317"/>
      <c r="H13" s="319">
        <v>0</v>
      </c>
      <c r="I13" s="317"/>
      <c r="J13" s="319">
        <v>0</v>
      </c>
      <c r="K13" s="319">
        <v>0</v>
      </c>
      <c r="L13" s="319">
        <v>0</v>
      </c>
      <c r="M13" s="319">
        <v>142900</v>
      </c>
      <c r="N13" s="703"/>
      <c r="O13" s="703"/>
      <c r="P13" s="703"/>
    </row>
    <row r="14" spans="1:17" s="320" customFormat="1" ht="27" customHeight="1">
      <c r="A14" s="315">
        <v>7</v>
      </c>
      <c r="B14" s="316" t="s">
        <v>558</v>
      </c>
      <c r="C14" s="317"/>
      <c r="D14" s="317"/>
      <c r="E14" s="317">
        <v>165700</v>
      </c>
      <c r="F14" s="318">
        <v>165700</v>
      </c>
      <c r="G14" s="317"/>
      <c r="H14" s="319">
        <v>0</v>
      </c>
      <c r="I14" s="317"/>
      <c r="J14" s="319">
        <v>0</v>
      </c>
      <c r="K14" s="319">
        <v>0</v>
      </c>
      <c r="L14" s="319">
        <v>0</v>
      </c>
      <c r="M14" s="319">
        <v>165700</v>
      </c>
      <c r="N14" s="703"/>
      <c r="O14" s="703"/>
      <c r="P14" s="703"/>
    </row>
    <row r="15" spans="1:17" s="320" customFormat="1" ht="27" customHeight="1">
      <c r="A15" s="315">
        <v>8</v>
      </c>
      <c r="B15" s="316" t="s">
        <v>559</v>
      </c>
      <c r="C15" s="317"/>
      <c r="D15" s="317"/>
      <c r="E15" s="317">
        <v>10700</v>
      </c>
      <c r="F15" s="318">
        <v>10700</v>
      </c>
      <c r="G15" s="317"/>
      <c r="H15" s="319">
        <v>0</v>
      </c>
      <c r="I15" s="317"/>
      <c r="J15" s="319">
        <v>0</v>
      </c>
      <c r="K15" s="319">
        <v>0</v>
      </c>
      <c r="L15" s="319">
        <v>0</v>
      </c>
      <c r="M15" s="319">
        <v>10700</v>
      </c>
      <c r="N15" s="703"/>
      <c r="O15" s="703"/>
      <c r="P15" s="703"/>
    </row>
    <row r="16" spans="1:17" s="320" customFormat="1" ht="27" customHeight="1">
      <c r="A16" s="315">
        <v>9</v>
      </c>
      <c r="B16" s="316" t="s">
        <v>560</v>
      </c>
      <c r="C16" s="317"/>
      <c r="D16" s="317"/>
      <c r="E16" s="317">
        <v>182700</v>
      </c>
      <c r="F16" s="318">
        <v>182700</v>
      </c>
      <c r="G16" s="317"/>
      <c r="H16" s="319">
        <v>0</v>
      </c>
      <c r="I16" s="317"/>
      <c r="J16" s="319">
        <v>0</v>
      </c>
      <c r="K16" s="319">
        <v>0</v>
      </c>
      <c r="L16" s="319">
        <v>0</v>
      </c>
      <c r="M16" s="319">
        <v>182700</v>
      </c>
      <c r="N16" s="703"/>
      <c r="O16" s="703"/>
      <c r="P16" s="703"/>
    </row>
    <row r="17" spans="1:16" s="320" customFormat="1" ht="27" customHeight="1">
      <c r="A17" s="315">
        <v>10</v>
      </c>
      <c r="B17" s="316" t="s">
        <v>561</v>
      </c>
      <c r="C17" s="317"/>
      <c r="D17" s="317"/>
      <c r="E17" s="317">
        <v>209185</v>
      </c>
      <c r="F17" s="318">
        <v>209185</v>
      </c>
      <c r="G17" s="317"/>
      <c r="H17" s="319">
        <v>0</v>
      </c>
      <c r="I17" s="317"/>
      <c r="J17" s="319">
        <v>0</v>
      </c>
      <c r="K17" s="319">
        <v>0</v>
      </c>
      <c r="L17" s="319">
        <v>0</v>
      </c>
      <c r="M17" s="319">
        <v>209185</v>
      </c>
      <c r="N17" s="703"/>
      <c r="O17" s="703"/>
      <c r="P17" s="703"/>
    </row>
    <row r="18" spans="1:16" s="320" customFormat="1" ht="27" customHeight="1">
      <c r="A18" s="315">
        <v>11</v>
      </c>
      <c r="B18" s="316" t="s">
        <v>562</v>
      </c>
      <c r="C18" s="317"/>
      <c r="D18" s="317"/>
      <c r="E18" s="317">
        <v>590815</v>
      </c>
      <c r="F18" s="318">
        <v>590815</v>
      </c>
      <c r="G18" s="317"/>
      <c r="H18" s="319">
        <v>0</v>
      </c>
      <c r="I18" s="317"/>
      <c r="J18" s="319">
        <v>0</v>
      </c>
      <c r="K18" s="319">
        <v>0</v>
      </c>
      <c r="L18" s="319">
        <v>0</v>
      </c>
      <c r="M18" s="319">
        <v>590815</v>
      </c>
      <c r="N18" s="703"/>
      <c r="O18" s="703"/>
      <c r="P18" s="703"/>
    </row>
    <row r="19" spans="1:16" s="320" customFormat="1" ht="27" customHeight="1">
      <c r="A19" s="315">
        <v>12</v>
      </c>
      <c r="B19" s="316" t="s">
        <v>563</v>
      </c>
      <c r="C19" s="317"/>
      <c r="D19" s="317"/>
      <c r="E19" s="317">
        <v>549400</v>
      </c>
      <c r="F19" s="318">
        <v>549400</v>
      </c>
      <c r="G19" s="317"/>
      <c r="H19" s="319">
        <v>0</v>
      </c>
      <c r="I19" s="317"/>
      <c r="J19" s="319">
        <v>0</v>
      </c>
      <c r="K19" s="319">
        <v>0</v>
      </c>
      <c r="L19" s="319">
        <v>0</v>
      </c>
      <c r="M19" s="319">
        <v>549400</v>
      </c>
      <c r="N19" s="703"/>
      <c r="O19" s="703"/>
      <c r="P19" s="703"/>
    </row>
    <row r="20" spans="1:16" s="320" customFormat="1" ht="27" customHeight="1">
      <c r="A20" s="315">
        <v>13</v>
      </c>
      <c r="B20" s="316" t="s">
        <v>566</v>
      </c>
      <c r="C20" s="317"/>
      <c r="D20" s="317"/>
      <c r="E20" s="317">
        <v>199200</v>
      </c>
      <c r="F20" s="318">
        <v>199200</v>
      </c>
      <c r="G20" s="317"/>
      <c r="H20" s="319">
        <v>0</v>
      </c>
      <c r="I20" s="317"/>
      <c r="J20" s="319">
        <v>0</v>
      </c>
      <c r="K20" s="319">
        <v>0</v>
      </c>
      <c r="L20" s="319">
        <v>0</v>
      </c>
      <c r="M20" s="319">
        <v>199200</v>
      </c>
      <c r="N20" s="703"/>
      <c r="O20" s="703"/>
      <c r="P20" s="703"/>
    </row>
    <row r="21" spans="1:16" s="320" customFormat="1" ht="27" customHeight="1">
      <c r="A21" s="315">
        <v>14</v>
      </c>
      <c r="B21" s="316" t="s">
        <v>567</v>
      </c>
      <c r="C21" s="317"/>
      <c r="D21" s="317"/>
      <c r="E21" s="317">
        <v>151700</v>
      </c>
      <c r="F21" s="318">
        <v>151700</v>
      </c>
      <c r="G21" s="317"/>
      <c r="H21" s="319">
        <v>0</v>
      </c>
      <c r="I21" s="317"/>
      <c r="J21" s="319">
        <v>0</v>
      </c>
      <c r="K21" s="319">
        <v>0</v>
      </c>
      <c r="L21" s="319">
        <v>0</v>
      </c>
      <c r="M21" s="319">
        <v>151700</v>
      </c>
      <c r="N21" s="703"/>
      <c r="O21" s="703"/>
      <c r="P21" s="703"/>
    </row>
    <row r="22" spans="1:16" s="320" customFormat="1" ht="40.5">
      <c r="A22" s="315">
        <v>15</v>
      </c>
      <c r="B22" s="316" t="s">
        <v>568</v>
      </c>
      <c r="C22" s="317"/>
      <c r="D22" s="317"/>
      <c r="E22" s="317">
        <v>75800</v>
      </c>
      <c r="F22" s="318">
        <v>75800</v>
      </c>
      <c r="G22" s="317"/>
      <c r="H22" s="319">
        <v>0</v>
      </c>
      <c r="I22" s="317"/>
      <c r="J22" s="319">
        <v>0</v>
      </c>
      <c r="K22" s="319">
        <v>0</v>
      </c>
      <c r="L22" s="319">
        <v>0</v>
      </c>
      <c r="M22" s="319">
        <v>75800</v>
      </c>
      <c r="N22" s="703"/>
      <c r="O22" s="703"/>
      <c r="P22" s="703"/>
    </row>
    <row r="23" spans="1:16" s="320" customFormat="1" ht="40.5">
      <c r="A23" s="315">
        <v>16</v>
      </c>
      <c r="B23" s="316" t="s">
        <v>569</v>
      </c>
      <c r="C23" s="317"/>
      <c r="D23" s="317"/>
      <c r="E23" s="317">
        <v>57200</v>
      </c>
      <c r="F23" s="318">
        <v>57200</v>
      </c>
      <c r="G23" s="317"/>
      <c r="H23" s="319">
        <v>0</v>
      </c>
      <c r="I23" s="317"/>
      <c r="J23" s="319">
        <v>0</v>
      </c>
      <c r="K23" s="319">
        <v>0</v>
      </c>
      <c r="L23" s="319">
        <v>0</v>
      </c>
      <c r="M23" s="319">
        <v>57200</v>
      </c>
      <c r="N23" s="703"/>
      <c r="O23" s="703"/>
      <c r="P23" s="703"/>
    </row>
    <row r="24" spans="1:16" s="320" customFormat="1" ht="27" customHeight="1">
      <c r="A24" s="315">
        <v>17</v>
      </c>
      <c r="B24" s="316" t="s">
        <v>570</v>
      </c>
      <c r="C24" s="317"/>
      <c r="D24" s="317"/>
      <c r="E24" s="317">
        <v>32200</v>
      </c>
      <c r="F24" s="318">
        <v>32200</v>
      </c>
      <c r="G24" s="317"/>
      <c r="H24" s="319">
        <v>0</v>
      </c>
      <c r="I24" s="317"/>
      <c r="J24" s="319">
        <v>0</v>
      </c>
      <c r="K24" s="319">
        <v>0</v>
      </c>
      <c r="L24" s="319">
        <v>0</v>
      </c>
      <c r="M24" s="319">
        <v>32200</v>
      </c>
      <c r="N24" s="703"/>
      <c r="O24" s="703"/>
      <c r="P24" s="703"/>
    </row>
    <row r="25" spans="1:16" s="320" customFormat="1" ht="27" customHeight="1">
      <c r="A25" s="315">
        <v>18</v>
      </c>
      <c r="B25" s="796" t="s">
        <v>571</v>
      </c>
      <c r="C25" s="317"/>
      <c r="D25" s="317"/>
      <c r="E25" s="317">
        <v>21500</v>
      </c>
      <c r="F25" s="318">
        <v>21500</v>
      </c>
      <c r="G25" s="317"/>
      <c r="H25" s="319">
        <v>0</v>
      </c>
      <c r="I25" s="317"/>
      <c r="J25" s="319">
        <v>0</v>
      </c>
      <c r="K25" s="319">
        <v>0</v>
      </c>
      <c r="L25" s="319">
        <v>0</v>
      </c>
      <c r="M25" s="319">
        <v>21500</v>
      </c>
      <c r="N25" s="703"/>
      <c r="O25" s="703"/>
      <c r="P25" s="703"/>
    </row>
    <row r="26" spans="1:16" s="320" customFormat="1" ht="27" customHeight="1">
      <c r="A26" s="315">
        <v>19</v>
      </c>
      <c r="B26" s="316" t="s">
        <v>572</v>
      </c>
      <c r="C26" s="317"/>
      <c r="D26" s="317"/>
      <c r="E26" s="317">
        <v>75500</v>
      </c>
      <c r="F26" s="318">
        <v>75500</v>
      </c>
      <c r="G26" s="317"/>
      <c r="H26" s="319">
        <v>0</v>
      </c>
      <c r="I26" s="317"/>
      <c r="J26" s="319">
        <v>0</v>
      </c>
      <c r="K26" s="319">
        <v>0</v>
      </c>
      <c r="L26" s="319">
        <v>0</v>
      </c>
      <c r="M26" s="319">
        <v>75500</v>
      </c>
      <c r="N26" s="703"/>
      <c r="O26" s="703"/>
      <c r="P26" s="703"/>
    </row>
    <row r="27" spans="1:16" s="320" customFormat="1" ht="40.5">
      <c r="A27" s="315">
        <v>20</v>
      </c>
      <c r="B27" s="316" t="s">
        <v>573</v>
      </c>
      <c r="C27" s="317"/>
      <c r="D27" s="317"/>
      <c r="E27" s="317">
        <v>53600</v>
      </c>
      <c r="F27" s="318">
        <v>53600</v>
      </c>
      <c r="G27" s="317"/>
      <c r="H27" s="319">
        <v>0</v>
      </c>
      <c r="I27" s="317"/>
      <c r="J27" s="319">
        <v>0</v>
      </c>
      <c r="K27" s="319">
        <v>0</v>
      </c>
      <c r="L27" s="319">
        <v>0</v>
      </c>
      <c r="M27" s="319">
        <v>53600</v>
      </c>
      <c r="N27" s="703"/>
      <c r="O27" s="703"/>
      <c r="P27" s="703"/>
    </row>
    <row r="28" spans="1:16" s="320" customFormat="1" ht="27" customHeight="1">
      <c r="A28" s="315">
        <v>21</v>
      </c>
      <c r="B28" s="316" t="s">
        <v>574</v>
      </c>
      <c r="C28" s="317"/>
      <c r="D28" s="317"/>
      <c r="E28" s="317">
        <v>51000</v>
      </c>
      <c r="F28" s="318">
        <v>51000</v>
      </c>
      <c r="G28" s="317"/>
      <c r="H28" s="319">
        <v>0</v>
      </c>
      <c r="I28" s="317"/>
      <c r="J28" s="319">
        <v>0</v>
      </c>
      <c r="K28" s="319">
        <v>0</v>
      </c>
      <c r="L28" s="319">
        <v>0</v>
      </c>
      <c r="M28" s="319">
        <v>51000</v>
      </c>
      <c r="N28" s="703"/>
      <c r="O28" s="703"/>
      <c r="P28" s="703"/>
    </row>
    <row r="29" spans="1:16" s="320" customFormat="1" ht="27" customHeight="1">
      <c r="A29" s="315">
        <v>22</v>
      </c>
      <c r="B29" s="316" t="s">
        <v>575</v>
      </c>
      <c r="C29" s="317"/>
      <c r="D29" s="317"/>
      <c r="E29" s="317">
        <v>290000</v>
      </c>
      <c r="F29" s="318">
        <v>290000</v>
      </c>
      <c r="G29" s="317"/>
      <c r="H29" s="319">
        <v>0</v>
      </c>
      <c r="I29" s="317"/>
      <c r="J29" s="319">
        <v>0</v>
      </c>
      <c r="K29" s="319">
        <v>0</v>
      </c>
      <c r="L29" s="319">
        <v>0</v>
      </c>
      <c r="M29" s="319">
        <v>290000</v>
      </c>
      <c r="N29" s="703"/>
      <c r="O29" s="703"/>
      <c r="P29" s="703"/>
    </row>
    <row r="30" spans="1:16" s="320" customFormat="1" ht="40.5">
      <c r="A30" s="315">
        <v>23</v>
      </c>
      <c r="B30" s="316" t="s">
        <v>579</v>
      </c>
      <c r="C30" s="317"/>
      <c r="D30" s="317"/>
      <c r="E30" s="317">
        <v>45000</v>
      </c>
      <c r="F30" s="318">
        <v>45000</v>
      </c>
      <c r="G30" s="317"/>
      <c r="H30" s="319">
        <v>0</v>
      </c>
      <c r="I30" s="317"/>
      <c r="J30" s="319">
        <v>0</v>
      </c>
      <c r="K30" s="319">
        <v>0</v>
      </c>
      <c r="L30" s="319">
        <v>0</v>
      </c>
      <c r="M30" s="319">
        <v>45000</v>
      </c>
      <c r="N30" s="703"/>
      <c r="O30" s="703"/>
      <c r="P30" s="703"/>
    </row>
    <row r="31" spans="1:16" s="320" customFormat="1" ht="27" customHeight="1">
      <c r="A31" s="315">
        <v>24</v>
      </c>
      <c r="B31" s="316" t="s">
        <v>581</v>
      </c>
      <c r="C31" s="317"/>
      <c r="D31" s="317"/>
      <c r="E31" s="317">
        <v>41000</v>
      </c>
      <c r="F31" s="318">
        <v>41000</v>
      </c>
      <c r="G31" s="317"/>
      <c r="H31" s="319">
        <v>0</v>
      </c>
      <c r="I31" s="317"/>
      <c r="J31" s="319">
        <v>0</v>
      </c>
      <c r="K31" s="319">
        <v>0</v>
      </c>
      <c r="L31" s="319">
        <v>0</v>
      </c>
      <c r="M31" s="319">
        <v>41000</v>
      </c>
      <c r="N31" s="703"/>
      <c r="O31" s="703"/>
      <c r="P31" s="703"/>
    </row>
    <row r="32" spans="1:16" s="320" customFormat="1" ht="27" customHeight="1">
      <c r="A32" s="315">
        <v>25</v>
      </c>
      <c r="B32" s="796" t="s">
        <v>585</v>
      </c>
      <c r="C32" s="317"/>
      <c r="D32" s="317"/>
      <c r="E32" s="317">
        <v>252000</v>
      </c>
      <c r="F32" s="318">
        <v>252000</v>
      </c>
      <c r="G32" s="317"/>
      <c r="H32" s="319">
        <v>0</v>
      </c>
      <c r="I32" s="317"/>
      <c r="J32" s="319">
        <v>0</v>
      </c>
      <c r="K32" s="319">
        <v>0</v>
      </c>
      <c r="L32" s="319">
        <v>0</v>
      </c>
      <c r="M32" s="319">
        <v>252000</v>
      </c>
      <c r="N32" s="703"/>
      <c r="O32" s="703"/>
      <c r="P32" s="703"/>
    </row>
    <row r="33" spans="1:16" s="320" customFormat="1" ht="27" customHeight="1">
      <c r="A33" s="315">
        <v>26</v>
      </c>
      <c r="B33" s="316" t="s">
        <v>529</v>
      </c>
      <c r="C33" s="317"/>
      <c r="D33" s="317"/>
      <c r="E33" s="317">
        <v>397125</v>
      </c>
      <c r="F33" s="318">
        <v>397125</v>
      </c>
      <c r="G33" s="317"/>
      <c r="H33" s="319">
        <v>0</v>
      </c>
      <c r="I33" s="317"/>
      <c r="J33" s="319">
        <v>0</v>
      </c>
      <c r="K33" s="319">
        <v>0</v>
      </c>
      <c r="L33" s="319">
        <v>0</v>
      </c>
      <c r="M33" s="319">
        <v>397125</v>
      </c>
      <c r="N33" s="703"/>
      <c r="O33" s="703"/>
      <c r="P33" s="703"/>
    </row>
    <row r="34" spans="1:16" s="320" customFormat="1" ht="27" customHeight="1">
      <c r="A34" s="315">
        <v>27</v>
      </c>
      <c r="B34" s="316" t="s">
        <v>592</v>
      </c>
      <c r="C34" s="317"/>
      <c r="D34" s="317"/>
      <c r="E34" s="317">
        <v>554060</v>
      </c>
      <c r="F34" s="318">
        <v>554060</v>
      </c>
      <c r="G34" s="317"/>
      <c r="H34" s="319">
        <v>0</v>
      </c>
      <c r="I34" s="317"/>
      <c r="J34" s="319">
        <v>0</v>
      </c>
      <c r="K34" s="319">
        <v>0</v>
      </c>
      <c r="L34" s="319">
        <v>0</v>
      </c>
      <c r="M34" s="319">
        <v>554060</v>
      </c>
      <c r="N34" s="703"/>
      <c r="O34" s="703"/>
      <c r="P34" s="703"/>
    </row>
    <row r="35" spans="1:16" s="320" customFormat="1" ht="27" customHeight="1">
      <c r="A35" s="315">
        <v>28</v>
      </c>
      <c r="B35" s="316" t="s">
        <v>596</v>
      </c>
      <c r="C35" s="317"/>
      <c r="D35" s="317"/>
      <c r="E35" s="317">
        <v>65000</v>
      </c>
      <c r="F35" s="318">
        <v>65000</v>
      </c>
      <c r="G35" s="317"/>
      <c r="H35" s="319">
        <v>0</v>
      </c>
      <c r="I35" s="317"/>
      <c r="J35" s="319">
        <v>0</v>
      </c>
      <c r="K35" s="319">
        <v>0</v>
      </c>
      <c r="L35" s="319">
        <v>0</v>
      </c>
      <c r="M35" s="319">
        <v>65000</v>
      </c>
      <c r="N35" s="703"/>
      <c r="O35" s="703"/>
      <c r="P35" s="703"/>
    </row>
    <row r="36" spans="1:16" s="320" customFormat="1" ht="27" customHeight="1">
      <c r="A36" s="315">
        <v>29</v>
      </c>
      <c r="B36" s="796" t="s">
        <v>598</v>
      </c>
      <c r="C36" s="317"/>
      <c r="D36" s="317"/>
      <c r="E36" s="317">
        <v>626700</v>
      </c>
      <c r="F36" s="318">
        <v>626700</v>
      </c>
      <c r="G36" s="317"/>
      <c r="H36" s="319">
        <v>0</v>
      </c>
      <c r="I36" s="317"/>
      <c r="J36" s="319">
        <v>0</v>
      </c>
      <c r="K36" s="319">
        <v>0</v>
      </c>
      <c r="L36" s="319">
        <v>0</v>
      </c>
      <c r="M36" s="319">
        <v>626700</v>
      </c>
      <c r="N36" s="703"/>
      <c r="O36" s="703"/>
      <c r="P36" s="703"/>
    </row>
    <row r="37" spans="1:16" s="320" customFormat="1" ht="27" customHeight="1">
      <c r="A37" s="315">
        <v>30</v>
      </c>
      <c r="B37" s="796" t="s">
        <v>599</v>
      </c>
      <c r="C37" s="317"/>
      <c r="D37" s="317"/>
      <c r="E37" s="317">
        <v>144000</v>
      </c>
      <c r="F37" s="318">
        <v>144000</v>
      </c>
      <c r="G37" s="317"/>
      <c r="H37" s="319">
        <v>0</v>
      </c>
      <c r="I37" s="317"/>
      <c r="J37" s="319">
        <v>0</v>
      </c>
      <c r="K37" s="319">
        <v>0</v>
      </c>
      <c r="L37" s="319">
        <v>0</v>
      </c>
      <c r="M37" s="319">
        <v>144000</v>
      </c>
      <c r="N37" s="703"/>
      <c r="O37" s="703"/>
      <c r="P37" s="703"/>
    </row>
    <row r="38" spans="1:16" s="320" customFormat="1" ht="27" customHeight="1">
      <c r="A38" s="315">
        <v>31</v>
      </c>
      <c r="B38" s="316" t="s">
        <v>600</v>
      </c>
      <c r="C38" s="317"/>
      <c r="D38" s="317"/>
      <c r="E38" s="317">
        <v>143000</v>
      </c>
      <c r="F38" s="318">
        <v>143000</v>
      </c>
      <c r="G38" s="317"/>
      <c r="H38" s="319">
        <v>0</v>
      </c>
      <c r="I38" s="317"/>
      <c r="J38" s="319">
        <v>0</v>
      </c>
      <c r="K38" s="319">
        <v>0</v>
      </c>
      <c r="L38" s="319">
        <v>0</v>
      </c>
      <c r="M38" s="319">
        <v>143000</v>
      </c>
      <c r="N38" s="703"/>
      <c r="O38" s="703"/>
      <c r="P38" s="703"/>
    </row>
    <row r="39" spans="1:16" s="801" customFormat="1" ht="40.5">
      <c r="A39" s="315">
        <v>32</v>
      </c>
      <c r="B39" s="316" t="s">
        <v>565</v>
      </c>
      <c r="C39" s="797"/>
      <c r="D39" s="797"/>
      <c r="E39" s="797">
        <v>64500</v>
      </c>
      <c r="F39" s="798">
        <v>64500</v>
      </c>
      <c r="G39" s="797"/>
      <c r="H39" s="319">
        <v>0</v>
      </c>
      <c r="I39" s="797">
        <v>63000</v>
      </c>
      <c r="J39" s="319">
        <v>97.674418604651166</v>
      </c>
      <c r="K39" s="319">
        <v>63000</v>
      </c>
      <c r="L39" s="319">
        <v>97.674418604651166</v>
      </c>
      <c r="M39" s="799">
        <v>1500</v>
      </c>
      <c r="N39" s="800"/>
      <c r="O39" s="800"/>
      <c r="P39" s="800"/>
    </row>
    <row r="40" spans="1:16" s="320" customFormat="1" ht="27" customHeight="1">
      <c r="A40" s="315">
        <v>33</v>
      </c>
      <c r="B40" s="316" t="s">
        <v>591</v>
      </c>
      <c r="C40" s="317"/>
      <c r="D40" s="317"/>
      <c r="E40" s="317">
        <v>315510</v>
      </c>
      <c r="F40" s="318">
        <v>315510</v>
      </c>
      <c r="G40" s="317"/>
      <c r="H40" s="319">
        <v>0</v>
      </c>
      <c r="I40" s="317">
        <v>315000</v>
      </c>
      <c r="J40" s="319">
        <v>99.838356945897118</v>
      </c>
      <c r="K40" s="319">
        <v>315000</v>
      </c>
      <c r="L40" s="319">
        <v>99.838356945897118</v>
      </c>
      <c r="M40" s="319">
        <v>510</v>
      </c>
      <c r="N40" s="703"/>
      <c r="O40" s="703"/>
      <c r="P40" s="703"/>
    </row>
    <row r="41" spans="1:16" s="320" customFormat="1" ht="27" customHeight="1">
      <c r="A41" s="315">
        <v>34</v>
      </c>
      <c r="B41" s="316" t="s">
        <v>583</v>
      </c>
      <c r="C41" s="317"/>
      <c r="D41" s="317"/>
      <c r="E41" s="317">
        <v>73185</v>
      </c>
      <c r="F41" s="318">
        <v>73185</v>
      </c>
      <c r="G41" s="317"/>
      <c r="H41" s="319">
        <v>0</v>
      </c>
      <c r="I41" s="317">
        <v>73185</v>
      </c>
      <c r="J41" s="319">
        <v>100</v>
      </c>
      <c r="K41" s="319">
        <v>73185</v>
      </c>
      <c r="L41" s="319">
        <v>100</v>
      </c>
      <c r="M41" s="319">
        <v>0</v>
      </c>
      <c r="N41" s="703"/>
      <c r="O41" s="703"/>
      <c r="P41" s="703"/>
    </row>
    <row r="42" spans="1:16" s="320" customFormat="1" ht="27" customHeight="1">
      <c r="A42" s="315">
        <v>35</v>
      </c>
      <c r="B42" s="316" t="s">
        <v>584</v>
      </c>
      <c r="C42" s="317"/>
      <c r="D42" s="317"/>
      <c r="E42" s="317">
        <v>213510</v>
      </c>
      <c r="F42" s="318">
        <v>213510</v>
      </c>
      <c r="G42" s="317"/>
      <c r="H42" s="319">
        <v>0</v>
      </c>
      <c r="I42" s="317">
        <v>213510</v>
      </c>
      <c r="J42" s="319">
        <v>100</v>
      </c>
      <c r="K42" s="319">
        <v>213510</v>
      </c>
      <c r="L42" s="319">
        <v>100</v>
      </c>
      <c r="M42" s="319">
        <v>0</v>
      </c>
      <c r="N42" s="703"/>
      <c r="O42" s="703"/>
      <c r="P42" s="703"/>
    </row>
    <row r="43" spans="1:16" s="320" customFormat="1" ht="40.5">
      <c r="A43" s="315">
        <v>36</v>
      </c>
      <c r="B43" s="316" t="s">
        <v>577</v>
      </c>
      <c r="C43" s="317"/>
      <c r="D43" s="317"/>
      <c r="E43" s="317">
        <v>49800</v>
      </c>
      <c r="F43" s="318">
        <v>49800</v>
      </c>
      <c r="G43" s="317"/>
      <c r="H43" s="319">
        <v>0</v>
      </c>
      <c r="I43" s="317">
        <v>49800</v>
      </c>
      <c r="J43" s="319">
        <v>100</v>
      </c>
      <c r="K43" s="319">
        <v>49800</v>
      </c>
      <c r="L43" s="319">
        <v>100</v>
      </c>
      <c r="M43" s="319">
        <v>0</v>
      </c>
      <c r="N43" s="703"/>
      <c r="O43" s="703"/>
      <c r="P43" s="703"/>
    </row>
    <row r="44" spans="1:16" s="320" customFormat="1" ht="40.5">
      <c r="A44" s="315">
        <v>37</v>
      </c>
      <c r="B44" s="316" t="s">
        <v>580</v>
      </c>
      <c r="C44" s="317"/>
      <c r="D44" s="317"/>
      <c r="E44" s="317">
        <v>107000</v>
      </c>
      <c r="F44" s="318">
        <v>107000</v>
      </c>
      <c r="G44" s="317"/>
      <c r="H44" s="319">
        <v>0</v>
      </c>
      <c r="I44" s="317">
        <v>107000</v>
      </c>
      <c r="J44" s="319">
        <v>100</v>
      </c>
      <c r="K44" s="319">
        <v>107000</v>
      </c>
      <c r="L44" s="319">
        <v>100</v>
      </c>
      <c r="M44" s="319">
        <v>0</v>
      </c>
      <c r="N44" s="703"/>
      <c r="O44" s="703"/>
      <c r="P44" s="703"/>
    </row>
    <row r="45" spans="1:16" s="320" customFormat="1" ht="27" customHeight="1">
      <c r="A45" s="315">
        <v>38</v>
      </c>
      <c r="B45" s="316" t="s">
        <v>595</v>
      </c>
      <c r="C45" s="317"/>
      <c r="D45" s="317"/>
      <c r="E45" s="317">
        <v>41500</v>
      </c>
      <c r="F45" s="318">
        <v>41500</v>
      </c>
      <c r="G45" s="317"/>
      <c r="H45" s="319">
        <v>0</v>
      </c>
      <c r="I45" s="317">
        <v>41500</v>
      </c>
      <c r="J45" s="319">
        <v>100</v>
      </c>
      <c r="K45" s="319">
        <v>41500</v>
      </c>
      <c r="L45" s="319">
        <v>100</v>
      </c>
      <c r="M45" s="319">
        <v>0</v>
      </c>
      <c r="N45" s="703"/>
      <c r="O45" s="703"/>
      <c r="P45" s="703"/>
    </row>
    <row r="46" spans="1:16" s="320" customFormat="1" ht="27" customHeight="1">
      <c r="A46" s="315">
        <v>39</v>
      </c>
      <c r="B46" s="316" t="s">
        <v>601</v>
      </c>
      <c r="C46" s="317"/>
      <c r="D46" s="317"/>
      <c r="E46" s="317">
        <v>50000</v>
      </c>
      <c r="F46" s="318">
        <v>50000</v>
      </c>
      <c r="G46" s="317"/>
      <c r="H46" s="319">
        <v>0</v>
      </c>
      <c r="I46" s="317">
        <v>50000</v>
      </c>
      <c r="J46" s="319">
        <v>100</v>
      </c>
      <c r="K46" s="319">
        <v>50000</v>
      </c>
      <c r="L46" s="319">
        <v>100</v>
      </c>
      <c r="M46" s="319">
        <v>0</v>
      </c>
      <c r="N46" s="703"/>
      <c r="O46" s="703"/>
      <c r="P46" s="703"/>
    </row>
    <row r="47" spans="1:16" s="320" customFormat="1" ht="27" customHeight="1">
      <c r="A47" s="315">
        <v>40</v>
      </c>
      <c r="B47" s="316" t="s">
        <v>602</v>
      </c>
      <c r="C47" s="317"/>
      <c r="D47" s="317"/>
      <c r="E47" s="317">
        <v>113000</v>
      </c>
      <c r="F47" s="318">
        <v>113000</v>
      </c>
      <c r="G47" s="317"/>
      <c r="H47" s="319">
        <v>0</v>
      </c>
      <c r="I47" s="317">
        <v>113000</v>
      </c>
      <c r="J47" s="319">
        <v>100</v>
      </c>
      <c r="K47" s="319">
        <v>113000</v>
      </c>
      <c r="L47" s="319">
        <v>100</v>
      </c>
      <c r="M47" s="319">
        <v>0</v>
      </c>
      <c r="N47" s="703"/>
      <c r="O47" s="703"/>
      <c r="P47" s="703"/>
    </row>
    <row r="48" spans="1:16" s="320" customFormat="1" ht="40.5">
      <c r="A48" s="315">
        <v>41</v>
      </c>
      <c r="B48" s="316" t="s">
        <v>224</v>
      </c>
      <c r="C48" s="317">
        <v>1615000</v>
      </c>
      <c r="D48" s="317">
        <v>-40000</v>
      </c>
      <c r="E48" s="317"/>
      <c r="F48" s="318">
        <v>1575000</v>
      </c>
      <c r="G48" s="317"/>
      <c r="H48" s="319">
        <v>0</v>
      </c>
      <c r="I48" s="317">
        <v>1575000</v>
      </c>
      <c r="J48" s="319">
        <v>100</v>
      </c>
      <c r="K48" s="319">
        <v>1575000</v>
      </c>
      <c r="L48" s="319">
        <v>100</v>
      </c>
      <c r="M48" s="319">
        <v>0</v>
      </c>
      <c r="N48" s="703"/>
      <c r="O48" s="703"/>
      <c r="P48" s="703"/>
    </row>
    <row r="49" spans="1:17" s="320" customFormat="1" ht="40.5">
      <c r="A49" s="315">
        <v>42</v>
      </c>
      <c r="B49" s="316" t="s">
        <v>223</v>
      </c>
      <c r="C49" s="317">
        <v>16920000</v>
      </c>
      <c r="D49" s="317">
        <v>-9670000</v>
      </c>
      <c r="E49" s="317"/>
      <c r="F49" s="318">
        <v>7250000</v>
      </c>
      <c r="G49" s="317"/>
      <c r="H49" s="319">
        <v>0</v>
      </c>
      <c r="I49" s="317">
        <v>7250000</v>
      </c>
      <c r="J49" s="319">
        <v>100</v>
      </c>
      <c r="K49" s="319">
        <v>7250000</v>
      </c>
      <c r="L49" s="319">
        <v>100</v>
      </c>
      <c r="M49" s="319">
        <v>0</v>
      </c>
      <c r="N49" s="703"/>
      <c r="O49" s="703"/>
      <c r="P49" s="703"/>
    </row>
    <row r="50" spans="1:17" s="320" customFormat="1" ht="27" customHeight="1">
      <c r="A50" s="315">
        <v>43</v>
      </c>
      <c r="B50" s="316" t="s">
        <v>230</v>
      </c>
      <c r="C50" s="317">
        <v>972100</v>
      </c>
      <c r="D50" s="317">
        <v>-22100</v>
      </c>
      <c r="E50" s="317"/>
      <c r="F50" s="318">
        <v>950000</v>
      </c>
      <c r="G50" s="317"/>
      <c r="H50" s="319">
        <v>0</v>
      </c>
      <c r="I50" s="317">
        <v>950000</v>
      </c>
      <c r="J50" s="319">
        <v>100</v>
      </c>
      <c r="K50" s="319">
        <v>950000</v>
      </c>
      <c r="L50" s="319">
        <v>100</v>
      </c>
      <c r="M50" s="319">
        <v>0</v>
      </c>
      <c r="N50" s="703"/>
      <c r="O50" s="703"/>
      <c r="P50" s="703"/>
    </row>
    <row r="51" spans="1:17" s="320" customFormat="1" ht="27" customHeight="1">
      <c r="A51" s="315">
        <v>44</v>
      </c>
      <c r="B51" s="316" t="s">
        <v>233</v>
      </c>
      <c r="C51" s="317">
        <v>499900</v>
      </c>
      <c r="D51" s="317"/>
      <c r="E51" s="317"/>
      <c r="F51" s="318">
        <v>499900</v>
      </c>
      <c r="G51" s="317"/>
      <c r="H51" s="319">
        <v>0</v>
      </c>
      <c r="I51" s="317">
        <v>499900</v>
      </c>
      <c r="J51" s="319">
        <v>100</v>
      </c>
      <c r="K51" s="319">
        <v>499900</v>
      </c>
      <c r="L51" s="319">
        <v>100</v>
      </c>
      <c r="M51" s="319">
        <v>0</v>
      </c>
      <c r="N51" s="703"/>
      <c r="O51" s="703"/>
      <c r="P51" s="703"/>
    </row>
    <row r="52" spans="1:17" s="320" customFormat="1" ht="27" customHeight="1">
      <c r="A52" s="315">
        <v>45</v>
      </c>
      <c r="B52" s="670" t="s">
        <v>549</v>
      </c>
      <c r="C52" s="317">
        <v>13200000</v>
      </c>
      <c r="D52" s="319">
        <v>-2324500</v>
      </c>
      <c r="E52" s="319"/>
      <c r="F52" s="318">
        <v>10875500</v>
      </c>
      <c r="G52" s="319"/>
      <c r="H52" s="319">
        <v>0</v>
      </c>
      <c r="I52" s="319">
        <v>10875500</v>
      </c>
      <c r="J52" s="319">
        <v>100</v>
      </c>
      <c r="K52" s="319">
        <v>10875500</v>
      </c>
      <c r="L52" s="319">
        <v>100</v>
      </c>
      <c r="M52" s="319">
        <v>0</v>
      </c>
      <c r="N52" s="702"/>
      <c r="O52" s="702"/>
      <c r="P52" s="702"/>
      <c r="Q52" s="322"/>
    </row>
    <row r="53" spans="1:17" s="320" customFormat="1" ht="27" customHeight="1">
      <c r="A53" s="315">
        <v>46</v>
      </c>
      <c r="B53" s="316" t="s">
        <v>587</v>
      </c>
      <c r="C53" s="317"/>
      <c r="D53" s="317"/>
      <c r="E53" s="317">
        <v>187400</v>
      </c>
      <c r="F53" s="318">
        <v>187400</v>
      </c>
      <c r="G53" s="317">
        <v>180400</v>
      </c>
      <c r="H53" s="319">
        <v>96.264674493062969</v>
      </c>
      <c r="I53" s="317"/>
      <c r="J53" s="319">
        <v>0</v>
      </c>
      <c r="K53" s="319">
        <v>180400</v>
      </c>
      <c r="L53" s="319">
        <v>96.264674493062969</v>
      </c>
      <c r="M53" s="319">
        <v>7000</v>
      </c>
      <c r="N53" s="703"/>
      <c r="O53" s="703"/>
      <c r="P53" s="703"/>
    </row>
    <row r="54" spans="1:17" s="320" customFormat="1" ht="27" customHeight="1">
      <c r="A54" s="315">
        <v>47</v>
      </c>
      <c r="B54" s="316" t="s">
        <v>170</v>
      </c>
      <c r="C54" s="317">
        <v>1070700</v>
      </c>
      <c r="D54" s="317">
        <v>-700</v>
      </c>
      <c r="E54" s="317"/>
      <c r="F54" s="318">
        <v>1070000</v>
      </c>
      <c r="G54" s="317">
        <v>1057954</v>
      </c>
      <c r="H54" s="319">
        <v>98.87420560747664</v>
      </c>
      <c r="I54" s="317"/>
      <c r="J54" s="319">
        <v>0</v>
      </c>
      <c r="K54" s="319">
        <v>1057954</v>
      </c>
      <c r="L54" s="319">
        <v>98.87420560747664</v>
      </c>
      <c r="M54" s="319">
        <v>12046</v>
      </c>
      <c r="N54" s="703"/>
      <c r="O54" s="703"/>
      <c r="P54" s="703"/>
    </row>
    <row r="55" spans="1:17" s="320" customFormat="1" ht="27" customHeight="1">
      <c r="A55" s="315">
        <v>48</v>
      </c>
      <c r="B55" s="316" t="s">
        <v>564</v>
      </c>
      <c r="C55" s="317"/>
      <c r="D55" s="317"/>
      <c r="E55" s="317">
        <v>380300</v>
      </c>
      <c r="F55" s="318">
        <v>380300</v>
      </c>
      <c r="G55" s="317">
        <v>379815.01</v>
      </c>
      <c r="H55" s="319">
        <v>99.872471732842499</v>
      </c>
      <c r="I55" s="317"/>
      <c r="J55" s="319">
        <v>0</v>
      </c>
      <c r="K55" s="319">
        <v>379815.01</v>
      </c>
      <c r="L55" s="319">
        <v>99.872471732842499</v>
      </c>
      <c r="M55" s="319">
        <v>484.98999999999069</v>
      </c>
      <c r="N55" s="703"/>
      <c r="O55" s="703"/>
      <c r="P55" s="703"/>
    </row>
    <row r="56" spans="1:17" s="320" customFormat="1" ht="27" customHeight="1">
      <c r="A56" s="315">
        <v>49</v>
      </c>
      <c r="B56" s="316" t="s">
        <v>597</v>
      </c>
      <c r="C56" s="317"/>
      <c r="D56" s="317"/>
      <c r="E56" s="317">
        <v>72320</v>
      </c>
      <c r="F56" s="318">
        <v>72320</v>
      </c>
      <c r="G56" s="317">
        <v>72320</v>
      </c>
      <c r="H56" s="319">
        <v>100</v>
      </c>
      <c r="I56" s="317"/>
      <c r="J56" s="319">
        <v>0</v>
      </c>
      <c r="K56" s="319">
        <v>72320</v>
      </c>
      <c r="L56" s="319">
        <v>100</v>
      </c>
      <c r="M56" s="319">
        <v>0</v>
      </c>
      <c r="N56" s="703"/>
      <c r="O56" s="703"/>
      <c r="P56" s="703"/>
    </row>
    <row r="57" spans="1:17" s="320" customFormat="1" ht="27" customHeight="1">
      <c r="A57" s="315">
        <v>50</v>
      </c>
      <c r="B57" s="316" t="s">
        <v>588</v>
      </c>
      <c r="C57" s="317"/>
      <c r="D57" s="317"/>
      <c r="E57" s="317">
        <v>6600</v>
      </c>
      <c r="F57" s="318">
        <v>6600</v>
      </c>
      <c r="G57" s="317">
        <v>6600</v>
      </c>
      <c r="H57" s="319">
        <v>100</v>
      </c>
      <c r="I57" s="317"/>
      <c r="J57" s="319">
        <v>0</v>
      </c>
      <c r="K57" s="319">
        <v>6600</v>
      </c>
      <c r="L57" s="319">
        <v>100</v>
      </c>
      <c r="M57" s="319">
        <v>0</v>
      </c>
      <c r="N57" s="703"/>
      <c r="O57" s="703"/>
      <c r="P57" s="703"/>
    </row>
    <row r="58" spans="1:17" s="320" customFormat="1" ht="27" customHeight="1">
      <c r="A58" s="315">
        <v>51</v>
      </c>
      <c r="B58" s="316" t="s">
        <v>589</v>
      </c>
      <c r="C58" s="317"/>
      <c r="D58" s="317"/>
      <c r="E58" s="317">
        <v>32800</v>
      </c>
      <c r="F58" s="318">
        <v>32800</v>
      </c>
      <c r="G58" s="317">
        <v>32800</v>
      </c>
      <c r="H58" s="319">
        <v>100</v>
      </c>
      <c r="I58" s="317"/>
      <c r="J58" s="319">
        <v>0</v>
      </c>
      <c r="K58" s="319">
        <v>32800</v>
      </c>
      <c r="L58" s="319">
        <v>100</v>
      </c>
      <c r="M58" s="319">
        <v>0</v>
      </c>
      <c r="N58" s="703"/>
      <c r="O58" s="703"/>
      <c r="P58" s="703"/>
    </row>
    <row r="59" spans="1:17" s="320" customFormat="1" ht="27" customHeight="1">
      <c r="A59" s="315">
        <v>52</v>
      </c>
      <c r="B59" s="316" t="s">
        <v>590</v>
      </c>
      <c r="C59" s="317"/>
      <c r="D59" s="317"/>
      <c r="E59" s="317">
        <v>50000</v>
      </c>
      <c r="F59" s="318">
        <v>50000</v>
      </c>
      <c r="G59" s="317">
        <v>50000</v>
      </c>
      <c r="H59" s="319">
        <v>100</v>
      </c>
      <c r="I59" s="317"/>
      <c r="J59" s="319">
        <v>0</v>
      </c>
      <c r="K59" s="319">
        <v>50000</v>
      </c>
      <c r="L59" s="319">
        <v>100</v>
      </c>
      <c r="M59" s="319">
        <v>0</v>
      </c>
      <c r="N59" s="703"/>
      <c r="O59" s="703"/>
      <c r="P59" s="703"/>
    </row>
    <row r="60" spans="1:17" s="320" customFormat="1" ht="27" customHeight="1">
      <c r="A60" s="315">
        <v>53</v>
      </c>
      <c r="B60" s="316" t="s">
        <v>550</v>
      </c>
      <c r="C60" s="317"/>
      <c r="D60" s="317"/>
      <c r="E60" s="317">
        <v>52900</v>
      </c>
      <c r="F60" s="318">
        <v>52900</v>
      </c>
      <c r="G60" s="317">
        <v>52900</v>
      </c>
      <c r="H60" s="319">
        <v>100</v>
      </c>
      <c r="I60" s="317"/>
      <c r="J60" s="319">
        <v>0</v>
      </c>
      <c r="K60" s="319">
        <v>52900</v>
      </c>
      <c r="L60" s="319">
        <v>100</v>
      </c>
      <c r="M60" s="319">
        <v>0</v>
      </c>
      <c r="N60" s="703"/>
      <c r="O60" s="703"/>
      <c r="P60" s="703"/>
    </row>
    <row r="61" spans="1:17" s="320" customFormat="1" ht="27" customHeight="1">
      <c r="A61" s="315">
        <v>54</v>
      </c>
      <c r="B61" s="316" t="s">
        <v>551</v>
      </c>
      <c r="C61" s="317"/>
      <c r="D61" s="317"/>
      <c r="E61" s="317">
        <v>13500</v>
      </c>
      <c r="F61" s="318">
        <v>13500</v>
      </c>
      <c r="G61" s="317">
        <v>13500</v>
      </c>
      <c r="H61" s="319">
        <v>100</v>
      </c>
      <c r="I61" s="317"/>
      <c r="J61" s="319">
        <v>0</v>
      </c>
      <c r="K61" s="319">
        <v>13500</v>
      </c>
      <c r="L61" s="319">
        <v>100</v>
      </c>
      <c r="M61" s="319">
        <v>0</v>
      </c>
      <c r="N61" s="703"/>
      <c r="O61" s="703"/>
      <c r="P61" s="703"/>
    </row>
    <row r="62" spans="1:17" s="320" customFormat="1" ht="40.5">
      <c r="A62" s="315">
        <v>55</v>
      </c>
      <c r="B62" s="316" t="s">
        <v>576</v>
      </c>
      <c r="C62" s="317"/>
      <c r="D62" s="317"/>
      <c r="E62" s="317">
        <v>24900</v>
      </c>
      <c r="F62" s="318">
        <v>24900</v>
      </c>
      <c r="G62" s="317">
        <v>24900</v>
      </c>
      <c r="H62" s="319">
        <v>100</v>
      </c>
      <c r="I62" s="317"/>
      <c r="J62" s="319">
        <v>0</v>
      </c>
      <c r="K62" s="319">
        <v>24900</v>
      </c>
      <c r="L62" s="319">
        <v>100</v>
      </c>
      <c r="M62" s="319">
        <v>0</v>
      </c>
      <c r="N62" s="703"/>
      <c r="O62" s="703"/>
      <c r="P62" s="703"/>
    </row>
    <row r="63" spans="1:17" s="320" customFormat="1" ht="27" customHeight="1">
      <c r="A63" s="315">
        <v>56</v>
      </c>
      <c r="B63" s="316" t="s">
        <v>578</v>
      </c>
      <c r="C63" s="317"/>
      <c r="D63" s="317"/>
      <c r="E63" s="317">
        <v>225000</v>
      </c>
      <c r="F63" s="318">
        <v>225000</v>
      </c>
      <c r="G63" s="317">
        <v>225000</v>
      </c>
      <c r="H63" s="319">
        <v>100</v>
      </c>
      <c r="I63" s="317"/>
      <c r="J63" s="319">
        <v>0</v>
      </c>
      <c r="K63" s="319">
        <v>225000</v>
      </c>
      <c r="L63" s="319">
        <v>100</v>
      </c>
      <c r="M63" s="319">
        <v>0</v>
      </c>
      <c r="N63" s="703"/>
      <c r="O63" s="703"/>
      <c r="P63" s="703"/>
    </row>
    <row r="64" spans="1:17" s="320" customFormat="1" ht="27" customHeight="1">
      <c r="A64" s="315">
        <v>57</v>
      </c>
      <c r="B64" s="316" t="s">
        <v>582</v>
      </c>
      <c r="C64" s="317"/>
      <c r="D64" s="317"/>
      <c r="E64" s="317">
        <v>46005</v>
      </c>
      <c r="F64" s="318">
        <v>46005</v>
      </c>
      <c r="G64" s="317">
        <v>46005</v>
      </c>
      <c r="H64" s="319">
        <v>100</v>
      </c>
      <c r="I64" s="317"/>
      <c r="J64" s="319">
        <v>0</v>
      </c>
      <c r="K64" s="319">
        <v>46005</v>
      </c>
      <c r="L64" s="319">
        <v>100</v>
      </c>
      <c r="M64" s="319">
        <v>0</v>
      </c>
      <c r="N64" s="703"/>
      <c r="O64" s="703"/>
      <c r="P64" s="703"/>
    </row>
    <row r="65" spans="1:16" s="320" customFormat="1" ht="27" customHeight="1">
      <c r="A65" s="315">
        <v>58</v>
      </c>
      <c r="B65" s="316" t="s">
        <v>586</v>
      </c>
      <c r="C65" s="317"/>
      <c r="D65" s="317"/>
      <c r="E65" s="317">
        <v>34000</v>
      </c>
      <c r="F65" s="318">
        <v>34000</v>
      </c>
      <c r="G65" s="317">
        <v>34000</v>
      </c>
      <c r="H65" s="319">
        <v>100</v>
      </c>
      <c r="I65" s="317"/>
      <c r="J65" s="319">
        <v>0</v>
      </c>
      <c r="K65" s="319">
        <v>34000</v>
      </c>
      <c r="L65" s="319">
        <v>100</v>
      </c>
      <c r="M65" s="319">
        <v>0</v>
      </c>
      <c r="N65" s="703"/>
      <c r="O65" s="703"/>
      <c r="P65" s="703"/>
    </row>
    <row r="66" spans="1:16" s="320" customFormat="1" ht="27" customHeight="1">
      <c r="A66" s="315">
        <v>59</v>
      </c>
      <c r="B66" s="316" t="s">
        <v>593</v>
      </c>
      <c r="C66" s="317"/>
      <c r="D66" s="317"/>
      <c r="E66" s="317">
        <v>8900</v>
      </c>
      <c r="F66" s="318">
        <v>8900</v>
      </c>
      <c r="G66" s="317">
        <v>8900</v>
      </c>
      <c r="H66" s="319">
        <v>100</v>
      </c>
      <c r="I66" s="317"/>
      <c r="J66" s="319">
        <v>0</v>
      </c>
      <c r="K66" s="319">
        <v>8900</v>
      </c>
      <c r="L66" s="319">
        <v>100</v>
      </c>
      <c r="M66" s="319">
        <v>0</v>
      </c>
      <c r="N66" s="703"/>
      <c r="O66" s="703"/>
      <c r="P66" s="703"/>
    </row>
    <row r="67" spans="1:16" s="320" customFormat="1" ht="27" customHeight="1">
      <c r="A67" s="315">
        <v>60</v>
      </c>
      <c r="B67" s="316" t="s">
        <v>594</v>
      </c>
      <c r="C67" s="317"/>
      <c r="D67" s="317"/>
      <c r="E67" s="317">
        <v>50000</v>
      </c>
      <c r="F67" s="318">
        <v>50000</v>
      </c>
      <c r="G67" s="317">
        <v>50000</v>
      </c>
      <c r="H67" s="319">
        <v>100</v>
      </c>
      <c r="I67" s="317"/>
      <c r="J67" s="319">
        <v>0</v>
      </c>
      <c r="K67" s="319">
        <v>50000</v>
      </c>
      <c r="L67" s="319">
        <v>100</v>
      </c>
      <c r="M67" s="319">
        <v>0</v>
      </c>
      <c r="N67" s="703"/>
      <c r="O67" s="703"/>
      <c r="P67" s="703"/>
    </row>
    <row r="68" spans="1:16" s="320" customFormat="1" ht="27" customHeight="1">
      <c r="A68" s="315">
        <v>61</v>
      </c>
      <c r="B68" s="316" t="s">
        <v>603</v>
      </c>
      <c r="C68" s="317"/>
      <c r="D68" s="317">
        <v>-0.25</v>
      </c>
      <c r="E68" s="317">
        <v>212850</v>
      </c>
      <c r="F68" s="318">
        <v>212849.75</v>
      </c>
      <c r="G68" s="317">
        <v>212849.75</v>
      </c>
      <c r="H68" s="319">
        <v>100</v>
      </c>
      <c r="I68" s="317"/>
      <c r="J68" s="319">
        <v>0</v>
      </c>
      <c r="K68" s="319">
        <v>212849.75</v>
      </c>
      <c r="L68" s="319">
        <v>100</v>
      </c>
      <c r="M68" s="319">
        <v>0</v>
      </c>
      <c r="N68" s="703"/>
      <c r="O68" s="703"/>
      <c r="P68" s="703"/>
    </row>
    <row r="69" spans="1:16" s="320" customFormat="1" ht="27" customHeight="1">
      <c r="A69" s="315">
        <v>62</v>
      </c>
      <c r="B69" s="316" t="s">
        <v>553</v>
      </c>
      <c r="C69" s="317"/>
      <c r="D69" s="317"/>
      <c r="E69" s="317">
        <v>32200</v>
      </c>
      <c r="F69" s="318">
        <v>32200</v>
      </c>
      <c r="G69" s="317">
        <v>32200</v>
      </c>
      <c r="H69" s="319">
        <v>100</v>
      </c>
      <c r="I69" s="317"/>
      <c r="J69" s="319">
        <v>0</v>
      </c>
      <c r="K69" s="319">
        <v>32200</v>
      </c>
      <c r="L69" s="319">
        <v>100</v>
      </c>
      <c r="M69" s="319">
        <v>0</v>
      </c>
      <c r="N69" s="703"/>
      <c r="O69" s="703"/>
      <c r="P69" s="703"/>
    </row>
    <row r="70" spans="1:16" s="320" customFormat="1" ht="27" customHeight="1">
      <c r="A70" s="315">
        <v>63</v>
      </c>
      <c r="B70" s="316" t="s">
        <v>528</v>
      </c>
      <c r="C70" s="317"/>
      <c r="D70" s="317"/>
      <c r="E70" s="317">
        <v>429000</v>
      </c>
      <c r="F70" s="318">
        <v>429000</v>
      </c>
      <c r="G70" s="317">
        <v>429000</v>
      </c>
      <c r="H70" s="319">
        <v>100</v>
      </c>
      <c r="I70" s="317"/>
      <c r="J70" s="319">
        <v>0</v>
      </c>
      <c r="K70" s="319">
        <v>429000</v>
      </c>
      <c r="L70" s="319">
        <v>100</v>
      </c>
      <c r="M70" s="319">
        <v>0</v>
      </c>
      <c r="N70" s="703"/>
      <c r="O70" s="703"/>
      <c r="P70" s="703"/>
    </row>
    <row r="71" spans="1:16" s="320" customFormat="1" ht="40.5">
      <c r="A71" s="315">
        <v>64</v>
      </c>
      <c r="B71" s="329" t="s">
        <v>417</v>
      </c>
      <c r="C71" s="317"/>
      <c r="D71" s="317"/>
      <c r="E71" s="317">
        <v>147900</v>
      </c>
      <c r="F71" s="318">
        <v>147900</v>
      </c>
      <c r="G71" s="317">
        <v>147900</v>
      </c>
      <c r="H71" s="319">
        <v>100</v>
      </c>
      <c r="I71" s="317"/>
      <c r="J71" s="319">
        <v>0</v>
      </c>
      <c r="K71" s="319">
        <v>147900</v>
      </c>
      <c r="L71" s="319">
        <v>100</v>
      </c>
      <c r="M71" s="319">
        <v>0</v>
      </c>
      <c r="N71" s="703"/>
      <c r="O71" s="703"/>
      <c r="P71" s="703"/>
    </row>
    <row r="72" spans="1:16" s="320" customFormat="1" ht="27" customHeight="1">
      <c r="A72" s="315">
        <v>65</v>
      </c>
      <c r="B72" s="671" t="s">
        <v>227</v>
      </c>
      <c r="C72" s="317">
        <v>177580</v>
      </c>
      <c r="D72" s="318">
        <v>-20700</v>
      </c>
      <c r="E72" s="318"/>
      <c r="F72" s="318">
        <v>156880</v>
      </c>
      <c r="G72" s="318">
        <v>156880</v>
      </c>
      <c r="H72" s="318">
        <v>100</v>
      </c>
      <c r="I72" s="318"/>
      <c r="J72" s="319">
        <v>0</v>
      </c>
      <c r="K72" s="319">
        <v>156880</v>
      </c>
      <c r="L72" s="318">
        <v>100</v>
      </c>
      <c r="M72" s="319">
        <v>0</v>
      </c>
      <c r="N72" s="704"/>
      <c r="O72" s="704"/>
      <c r="P72" s="704"/>
    </row>
    <row r="73" spans="1:16" s="320" customFormat="1" ht="40.5">
      <c r="A73" s="315">
        <v>66</v>
      </c>
      <c r="B73" s="316" t="s">
        <v>229</v>
      </c>
      <c r="C73" s="317">
        <v>410000</v>
      </c>
      <c r="D73" s="317"/>
      <c r="E73" s="317"/>
      <c r="F73" s="318">
        <v>410000</v>
      </c>
      <c r="G73" s="317">
        <v>410000</v>
      </c>
      <c r="H73" s="319">
        <v>100</v>
      </c>
      <c r="I73" s="317"/>
      <c r="J73" s="319">
        <v>0</v>
      </c>
      <c r="K73" s="319">
        <v>410000</v>
      </c>
      <c r="L73" s="319">
        <v>100</v>
      </c>
      <c r="M73" s="319">
        <v>0</v>
      </c>
      <c r="N73" s="703"/>
      <c r="O73" s="703"/>
      <c r="P73" s="703"/>
    </row>
    <row r="74" spans="1:16" s="320" customFormat="1" ht="40.5">
      <c r="A74" s="315">
        <v>67</v>
      </c>
      <c r="B74" s="324" t="s">
        <v>231</v>
      </c>
      <c r="C74" s="317">
        <v>43310</v>
      </c>
      <c r="D74" s="318">
        <v>-310</v>
      </c>
      <c r="E74" s="318"/>
      <c r="F74" s="318">
        <v>43000</v>
      </c>
      <c r="G74" s="318">
        <v>43000</v>
      </c>
      <c r="H74" s="318">
        <v>100</v>
      </c>
      <c r="I74" s="318"/>
      <c r="J74" s="319">
        <v>0</v>
      </c>
      <c r="K74" s="319">
        <v>43000</v>
      </c>
      <c r="L74" s="319">
        <v>100</v>
      </c>
      <c r="M74" s="319">
        <v>0</v>
      </c>
      <c r="N74" s="704"/>
      <c r="O74" s="704"/>
      <c r="P74" s="704"/>
    </row>
    <row r="75" spans="1:16" s="320" customFormat="1" ht="27" customHeight="1">
      <c r="A75" s="315">
        <v>68</v>
      </c>
      <c r="B75" s="316" t="s">
        <v>232</v>
      </c>
      <c r="C75" s="317">
        <v>356800</v>
      </c>
      <c r="D75" s="317"/>
      <c r="E75" s="317"/>
      <c r="F75" s="318">
        <v>356800</v>
      </c>
      <c r="G75" s="317">
        <v>356800</v>
      </c>
      <c r="H75" s="319">
        <v>100</v>
      </c>
      <c r="I75" s="317"/>
      <c r="J75" s="319">
        <v>0</v>
      </c>
      <c r="K75" s="319">
        <v>356800</v>
      </c>
      <c r="L75" s="319">
        <v>100</v>
      </c>
      <c r="M75" s="319">
        <v>0</v>
      </c>
      <c r="N75" s="703"/>
      <c r="O75" s="703"/>
      <c r="P75" s="703"/>
    </row>
    <row r="76" spans="1:16" s="320" customFormat="1" ht="40.5">
      <c r="A76" s="315">
        <v>69</v>
      </c>
      <c r="B76" s="316" t="s">
        <v>228</v>
      </c>
      <c r="C76" s="317">
        <v>60000</v>
      </c>
      <c r="D76" s="317"/>
      <c r="E76" s="317"/>
      <c r="F76" s="318">
        <v>60000</v>
      </c>
      <c r="G76" s="317">
        <v>60000</v>
      </c>
      <c r="H76" s="319">
        <v>100</v>
      </c>
      <c r="I76" s="317"/>
      <c r="J76" s="319">
        <v>0</v>
      </c>
      <c r="K76" s="319">
        <v>60000</v>
      </c>
      <c r="L76" s="319">
        <v>100</v>
      </c>
      <c r="M76" s="319">
        <v>0</v>
      </c>
      <c r="N76" s="703"/>
      <c r="O76" s="703"/>
      <c r="P76" s="703"/>
    </row>
    <row r="77" spans="1:16" s="320" customFormat="1" ht="27" customHeight="1">
      <c r="A77" s="315">
        <v>70</v>
      </c>
      <c r="B77" s="316" t="s">
        <v>604</v>
      </c>
      <c r="C77" s="317"/>
      <c r="D77" s="317"/>
      <c r="E77" s="317">
        <v>118959.85</v>
      </c>
      <c r="F77" s="318">
        <v>118959.85</v>
      </c>
      <c r="G77" s="317">
        <v>118959.85</v>
      </c>
      <c r="H77" s="319">
        <v>100</v>
      </c>
      <c r="I77" s="317"/>
      <c r="J77" s="319">
        <v>0</v>
      </c>
      <c r="K77" s="319">
        <v>118959.85</v>
      </c>
      <c r="L77" s="319">
        <v>100</v>
      </c>
      <c r="M77" s="319">
        <v>0</v>
      </c>
      <c r="N77" s="703"/>
      <c r="O77" s="703"/>
      <c r="P77" s="703"/>
    </row>
    <row r="78" spans="1:16" s="320" customFormat="1" ht="27" customHeight="1">
      <c r="A78" s="315">
        <v>71</v>
      </c>
      <c r="B78" s="316" t="s">
        <v>225</v>
      </c>
      <c r="C78" s="317">
        <v>263000</v>
      </c>
      <c r="D78" s="317"/>
      <c r="E78" s="317"/>
      <c r="F78" s="318">
        <v>263000</v>
      </c>
      <c r="G78" s="317">
        <v>263000</v>
      </c>
      <c r="H78" s="319">
        <v>100</v>
      </c>
      <c r="I78" s="317"/>
      <c r="J78" s="319">
        <v>0</v>
      </c>
      <c r="K78" s="319">
        <v>263000</v>
      </c>
      <c r="L78" s="319">
        <v>100</v>
      </c>
      <c r="M78" s="319">
        <v>0</v>
      </c>
      <c r="N78" s="703"/>
      <c r="O78" s="703"/>
      <c r="P78" s="703"/>
    </row>
    <row r="79" spans="1:16" s="320" customFormat="1" ht="27" customHeight="1">
      <c r="A79" s="315">
        <v>72</v>
      </c>
      <c r="B79" s="316" t="s">
        <v>226</v>
      </c>
      <c r="C79" s="317">
        <v>10800</v>
      </c>
      <c r="D79" s="317"/>
      <c r="E79" s="317"/>
      <c r="F79" s="318">
        <v>10800</v>
      </c>
      <c r="G79" s="317">
        <v>10800</v>
      </c>
      <c r="H79" s="319">
        <v>100</v>
      </c>
      <c r="I79" s="317"/>
      <c r="J79" s="319">
        <v>0</v>
      </c>
      <c r="K79" s="319">
        <v>10800</v>
      </c>
      <c r="L79" s="319">
        <v>100</v>
      </c>
      <c r="M79" s="319">
        <v>0</v>
      </c>
      <c r="N79" s="703"/>
      <c r="O79" s="703"/>
      <c r="P79" s="703"/>
    </row>
    <row r="80" spans="1:16" s="327" customFormat="1" ht="35.1" customHeight="1">
      <c r="A80" s="312"/>
      <c r="B80" s="325" t="s">
        <v>213</v>
      </c>
      <c r="C80" s="314">
        <v>5955000</v>
      </c>
      <c r="D80" s="314">
        <v>0</v>
      </c>
      <c r="E80" s="314">
        <v>0</v>
      </c>
      <c r="F80" s="314">
        <v>5955000</v>
      </c>
      <c r="G80" s="314">
        <v>294400</v>
      </c>
      <c r="H80" s="314">
        <v>4.9437447523089837</v>
      </c>
      <c r="I80" s="314">
        <v>5593600</v>
      </c>
      <c r="J80" s="314">
        <v>93.931150293870701</v>
      </c>
      <c r="K80" s="314">
        <v>5888000</v>
      </c>
      <c r="L80" s="314">
        <v>98.874895046179674</v>
      </c>
      <c r="M80" s="314">
        <v>67000</v>
      </c>
      <c r="N80" s="705"/>
      <c r="O80" s="705"/>
      <c r="P80" s="705"/>
    </row>
    <row r="81" spans="1:16" s="320" customFormat="1" ht="35.1" customHeight="1">
      <c r="A81" s="315"/>
      <c r="B81" s="329" t="s">
        <v>401</v>
      </c>
      <c r="C81" s="317"/>
      <c r="D81" s="317">
        <v>67000</v>
      </c>
      <c r="E81" s="317"/>
      <c r="F81" s="328">
        <v>67000</v>
      </c>
      <c r="G81" s="317"/>
      <c r="H81" s="317">
        <v>0</v>
      </c>
      <c r="I81" s="317"/>
      <c r="J81" s="317">
        <v>0</v>
      </c>
      <c r="K81" s="317">
        <v>0</v>
      </c>
      <c r="L81" s="317">
        <v>0</v>
      </c>
      <c r="M81" s="317">
        <v>67000</v>
      </c>
      <c r="N81" s="703"/>
      <c r="O81" s="703"/>
      <c r="P81" s="703"/>
    </row>
    <row r="82" spans="1:16" s="320" customFormat="1" ht="60.75" customHeight="1">
      <c r="A82" s="315">
        <v>1</v>
      </c>
      <c r="B82" s="316" t="s">
        <v>234</v>
      </c>
      <c r="C82" s="317">
        <v>5955000</v>
      </c>
      <c r="D82" s="317">
        <v>-67000</v>
      </c>
      <c r="E82" s="317"/>
      <c r="F82" s="328">
        <v>5888000</v>
      </c>
      <c r="G82" s="317">
        <v>294400</v>
      </c>
      <c r="H82" s="319">
        <v>5</v>
      </c>
      <c r="I82" s="317">
        <v>5593600</v>
      </c>
      <c r="J82" s="319">
        <v>95</v>
      </c>
      <c r="K82" s="319">
        <v>5888000</v>
      </c>
      <c r="L82" s="319">
        <v>100</v>
      </c>
      <c r="M82" s="319">
        <v>0</v>
      </c>
      <c r="N82" s="703"/>
      <c r="O82" s="703"/>
      <c r="P82" s="703"/>
    </row>
    <row r="83" spans="1:16" s="305" customFormat="1" ht="35.1" customHeight="1">
      <c r="A83" s="312"/>
      <c r="B83" s="313" t="s">
        <v>217</v>
      </c>
      <c r="C83" s="314">
        <v>144937500</v>
      </c>
      <c r="D83" s="314">
        <v>0</v>
      </c>
      <c r="E83" s="314">
        <v>0</v>
      </c>
      <c r="F83" s="314">
        <v>144937500</v>
      </c>
      <c r="G83" s="314">
        <v>16979326.240000002</v>
      </c>
      <c r="H83" s="314">
        <v>11.71492970418284</v>
      </c>
      <c r="I83" s="314">
        <v>9209347</v>
      </c>
      <c r="J83" s="314">
        <v>6.3540125916343255</v>
      </c>
      <c r="K83" s="314">
        <v>26188673.240000002</v>
      </c>
      <c r="L83" s="314">
        <v>18.068942295817163</v>
      </c>
      <c r="M83" s="314">
        <v>118748826.75999999</v>
      </c>
      <c r="N83" s="704"/>
      <c r="O83" s="704"/>
      <c r="P83" s="704"/>
    </row>
    <row r="84" spans="1:16" s="305" customFormat="1" ht="27.95" customHeight="1">
      <c r="A84" s="315"/>
      <c r="B84" s="329" t="s">
        <v>401</v>
      </c>
      <c r="C84" s="317"/>
      <c r="D84" s="317">
        <v>1996874.5100000002</v>
      </c>
      <c r="E84" s="317"/>
      <c r="F84" s="318">
        <v>1996874.5100000002</v>
      </c>
      <c r="G84" s="317"/>
      <c r="H84" s="317">
        <v>0</v>
      </c>
      <c r="I84" s="317"/>
      <c r="J84" s="317">
        <v>0</v>
      </c>
      <c r="K84" s="319">
        <v>0</v>
      </c>
      <c r="L84" s="317">
        <v>0</v>
      </c>
      <c r="M84" s="319">
        <v>1996874.5100000002</v>
      </c>
      <c r="N84" s="704"/>
      <c r="O84" s="704"/>
      <c r="P84" s="704"/>
    </row>
    <row r="85" spans="1:16" s="322" customFormat="1" ht="40.5">
      <c r="A85" s="315">
        <v>1</v>
      </c>
      <c r="B85" s="321" t="s">
        <v>235</v>
      </c>
      <c r="C85" s="319">
        <v>20346000</v>
      </c>
      <c r="D85" s="319">
        <v>-1996874.51</v>
      </c>
      <c r="E85" s="319"/>
      <c r="F85" s="318">
        <v>18349125.489999998</v>
      </c>
      <c r="G85" s="319">
        <v>8608076.9199999999</v>
      </c>
      <c r="H85" s="317">
        <v>46.912736657075428</v>
      </c>
      <c r="I85" s="319">
        <v>9209347</v>
      </c>
      <c r="J85" s="317">
        <v>50.18956900708406</v>
      </c>
      <c r="K85" s="319">
        <v>17817423.920000002</v>
      </c>
      <c r="L85" s="317">
        <v>97.102305664159502</v>
      </c>
      <c r="M85" s="319">
        <v>531701.56999999657</v>
      </c>
      <c r="N85" s="702"/>
      <c r="O85" s="702"/>
      <c r="P85" s="702"/>
    </row>
    <row r="86" spans="1:16" s="322" customFormat="1" ht="60.75" customHeight="1">
      <c r="A86" s="315">
        <v>2</v>
      </c>
      <c r="B86" s="321" t="s">
        <v>236</v>
      </c>
      <c r="C86" s="319">
        <v>1500000</v>
      </c>
      <c r="D86" s="319"/>
      <c r="E86" s="319"/>
      <c r="F86" s="318">
        <v>1500000</v>
      </c>
      <c r="G86" s="319"/>
      <c r="H86" s="317">
        <v>0</v>
      </c>
      <c r="I86" s="319"/>
      <c r="J86" s="317">
        <v>0</v>
      </c>
      <c r="K86" s="319">
        <v>0</v>
      </c>
      <c r="L86" s="317">
        <v>0</v>
      </c>
      <c r="M86" s="319">
        <v>1500000</v>
      </c>
      <c r="N86" s="702"/>
      <c r="O86" s="702"/>
      <c r="P86" s="702"/>
    </row>
    <row r="87" spans="1:16" s="322" customFormat="1" ht="60.75" customHeight="1">
      <c r="A87" s="315">
        <v>3</v>
      </c>
      <c r="B87" s="321" t="s">
        <v>237</v>
      </c>
      <c r="C87" s="319">
        <v>1500000</v>
      </c>
      <c r="D87" s="319"/>
      <c r="E87" s="319"/>
      <c r="F87" s="318">
        <v>1500000</v>
      </c>
      <c r="G87" s="319"/>
      <c r="H87" s="317">
        <v>0</v>
      </c>
      <c r="I87" s="319"/>
      <c r="J87" s="317">
        <v>0</v>
      </c>
      <c r="K87" s="319">
        <v>0</v>
      </c>
      <c r="L87" s="317">
        <v>0</v>
      </c>
      <c r="M87" s="319">
        <v>1500000</v>
      </c>
      <c r="N87" s="702"/>
      <c r="O87" s="702"/>
      <c r="P87" s="702"/>
    </row>
    <row r="88" spans="1:16" s="322" customFormat="1" ht="40.5" customHeight="1">
      <c r="A88" s="315">
        <v>4</v>
      </c>
      <c r="B88" s="321" t="s">
        <v>238</v>
      </c>
      <c r="C88" s="319">
        <v>12760200</v>
      </c>
      <c r="D88" s="319"/>
      <c r="E88" s="319"/>
      <c r="F88" s="318">
        <v>12760200</v>
      </c>
      <c r="G88" s="319"/>
      <c r="H88" s="317">
        <v>0</v>
      </c>
      <c r="I88" s="319"/>
      <c r="J88" s="317">
        <v>0</v>
      </c>
      <c r="K88" s="319">
        <v>0</v>
      </c>
      <c r="L88" s="317">
        <v>0</v>
      </c>
      <c r="M88" s="319">
        <v>12760200</v>
      </c>
      <c r="N88" s="702"/>
      <c r="O88" s="702"/>
      <c r="P88" s="702"/>
    </row>
    <row r="89" spans="1:16" s="322" customFormat="1" ht="27.95" customHeight="1">
      <c r="A89" s="315">
        <v>5</v>
      </c>
      <c r="B89" s="321" t="s">
        <v>239</v>
      </c>
      <c r="C89" s="319">
        <v>8371300</v>
      </c>
      <c r="D89" s="319"/>
      <c r="E89" s="319"/>
      <c r="F89" s="318">
        <v>8371300</v>
      </c>
      <c r="G89" s="319">
        <v>8371249.3200000003</v>
      </c>
      <c r="H89" s="317">
        <v>99.99</v>
      </c>
      <c r="I89" s="319"/>
      <c r="J89" s="317">
        <v>0</v>
      </c>
      <c r="K89" s="319">
        <v>8371249.3200000003</v>
      </c>
      <c r="L89" s="317">
        <v>99.99</v>
      </c>
      <c r="M89" s="319">
        <v>50.679999999701977</v>
      </c>
      <c r="N89" s="702"/>
      <c r="O89" s="702"/>
      <c r="P89" s="702"/>
    </row>
    <row r="90" spans="1:16" s="322" customFormat="1" ht="60.75" customHeight="1">
      <c r="A90" s="315">
        <v>6</v>
      </c>
      <c r="B90" s="321" t="s">
        <v>605</v>
      </c>
      <c r="C90" s="319">
        <v>12500000</v>
      </c>
      <c r="D90" s="319"/>
      <c r="E90" s="319"/>
      <c r="F90" s="318">
        <v>12500000</v>
      </c>
      <c r="G90" s="319"/>
      <c r="H90" s="317">
        <v>0</v>
      </c>
      <c r="I90" s="319"/>
      <c r="J90" s="317">
        <v>0</v>
      </c>
      <c r="K90" s="319">
        <v>0</v>
      </c>
      <c r="L90" s="317">
        <v>0</v>
      </c>
      <c r="M90" s="319">
        <v>12500000</v>
      </c>
      <c r="N90" s="702"/>
      <c r="O90" s="702"/>
      <c r="P90" s="702"/>
    </row>
    <row r="91" spans="1:16" s="322" customFormat="1" ht="60.75">
      <c r="A91" s="315">
        <v>7</v>
      </c>
      <c r="B91" s="321" t="s">
        <v>240</v>
      </c>
      <c r="C91" s="319">
        <v>12500000</v>
      </c>
      <c r="D91" s="319"/>
      <c r="E91" s="319"/>
      <c r="F91" s="318">
        <v>12500000</v>
      </c>
      <c r="G91" s="319"/>
      <c r="H91" s="317">
        <v>0</v>
      </c>
      <c r="I91" s="319"/>
      <c r="J91" s="317">
        <v>0</v>
      </c>
      <c r="K91" s="319">
        <v>0</v>
      </c>
      <c r="L91" s="317">
        <v>0</v>
      </c>
      <c r="M91" s="319">
        <v>12500000</v>
      </c>
      <c r="N91" s="702"/>
      <c r="O91" s="702"/>
      <c r="P91" s="702"/>
    </row>
    <row r="92" spans="1:16" s="320" customFormat="1" ht="40.5" customHeight="1">
      <c r="A92" s="315">
        <v>8</v>
      </c>
      <c r="B92" s="329" t="s">
        <v>241</v>
      </c>
      <c r="C92" s="319">
        <v>75460000</v>
      </c>
      <c r="D92" s="317"/>
      <c r="E92" s="317"/>
      <c r="F92" s="318">
        <v>75460000</v>
      </c>
      <c r="G92" s="317"/>
      <c r="H92" s="317">
        <v>0</v>
      </c>
      <c r="I92" s="317"/>
      <c r="J92" s="317">
        <v>0</v>
      </c>
      <c r="K92" s="319">
        <v>0</v>
      </c>
      <c r="L92" s="317">
        <v>0</v>
      </c>
      <c r="M92" s="319">
        <v>75460000</v>
      </c>
      <c r="N92" s="703"/>
      <c r="O92" s="703"/>
      <c r="P92" s="703"/>
    </row>
    <row r="93" spans="1:16" s="327" customFormat="1" ht="40.5">
      <c r="A93" s="312"/>
      <c r="B93" s="325" t="s">
        <v>218</v>
      </c>
      <c r="C93" s="314">
        <v>450000</v>
      </c>
      <c r="D93" s="314">
        <v>0</v>
      </c>
      <c r="E93" s="314">
        <v>0</v>
      </c>
      <c r="F93" s="314">
        <v>450000</v>
      </c>
      <c r="G93" s="314">
        <v>0</v>
      </c>
      <c r="H93" s="314">
        <v>0</v>
      </c>
      <c r="I93" s="314">
        <v>444000</v>
      </c>
      <c r="J93" s="314">
        <v>98.666666666666671</v>
      </c>
      <c r="K93" s="314">
        <v>444000</v>
      </c>
      <c r="L93" s="314">
        <v>98.666666666666671</v>
      </c>
      <c r="M93" s="314">
        <v>6000</v>
      </c>
      <c r="N93" s="705"/>
      <c r="O93" s="705"/>
      <c r="P93" s="705"/>
    </row>
    <row r="94" spans="1:16" s="320" customFormat="1" ht="27.95" customHeight="1">
      <c r="A94" s="315"/>
      <c r="B94" s="316" t="s">
        <v>401</v>
      </c>
      <c r="C94" s="317"/>
      <c r="D94" s="317">
        <v>6000</v>
      </c>
      <c r="E94" s="317"/>
      <c r="F94" s="317">
        <v>6000</v>
      </c>
      <c r="G94" s="317"/>
      <c r="H94" s="317">
        <v>0</v>
      </c>
      <c r="I94" s="317"/>
      <c r="J94" s="317">
        <v>0</v>
      </c>
      <c r="K94" s="317"/>
      <c r="L94" s="317">
        <v>0</v>
      </c>
      <c r="M94" s="317">
        <v>6000</v>
      </c>
      <c r="N94" s="703"/>
      <c r="O94" s="703"/>
      <c r="P94" s="703"/>
    </row>
    <row r="95" spans="1:16" s="320" customFormat="1" ht="40.5" customHeight="1">
      <c r="A95" s="315">
        <v>1</v>
      </c>
      <c r="B95" s="316" t="s">
        <v>242</v>
      </c>
      <c r="C95" s="317">
        <v>450000</v>
      </c>
      <c r="D95" s="317">
        <v>-6000</v>
      </c>
      <c r="E95" s="317"/>
      <c r="F95" s="318">
        <v>444000</v>
      </c>
      <c r="G95" s="317"/>
      <c r="H95" s="319">
        <v>0</v>
      </c>
      <c r="I95" s="317">
        <v>444000</v>
      </c>
      <c r="J95" s="319">
        <v>100</v>
      </c>
      <c r="K95" s="319">
        <v>444000</v>
      </c>
      <c r="L95" s="319">
        <v>100</v>
      </c>
      <c r="M95" s="319">
        <v>0</v>
      </c>
      <c r="N95" s="703"/>
      <c r="O95" s="703"/>
      <c r="P95" s="703"/>
    </row>
  </sheetData>
  <mergeCells count="12">
    <mergeCell ref="A1:M1"/>
    <mergeCell ref="A2:M2"/>
    <mergeCell ref="D3:D4"/>
    <mergeCell ref="E3:E4"/>
    <mergeCell ref="F3:F4"/>
    <mergeCell ref="G3:H3"/>
    <mergeCell ref="I3:J3"/>
    <mergeCell ref="K3:L3"/>
    <mergeCell ref="M3:M4"/>
    <mergeCell ref="C3:C4"/>
    <mergeCell ref="A3:A4"/>
    <mergeCell ref="B3:B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V109"/>
  <sheetViews>
    <sheetView zoomScale="80" zoomScaleNormal="80" workbookViewId="0">
      <selection activeCell="E9" sqref="E9"/>
    </sheetView>
  </sheetViews>
  <sheetFormatPr defaultRowHeight="27.75"/>
  <cols>
    <col min="1" max="1" width="7.140625" style="78" customWidth="1"/>
    <col min="2" max="2" width="11.140625" style="859" hidden="1" customWidth="1"/>
    <col min="3" max="3" width="35.140625" style="79" customWidth="1"/>
    <col min="4" max="4" width="10.5703125" style="78" customWidth="1"/>
    <col min="5" max="5" width="22" style="208" bestFit="1" customWidth="1"/>
    <col min="6" max="6" width="20.7109375" style="207" customWidth="1"/>
    <col min="7" max="7" width="11.7109375" style="807" customWidth="1"/>
    <col min="8" max="8" width="20.7109375" style="207" customWidth="1"/>
    <col min="9" max="9" width="20.7109375" style="208" customWidth="1"/>
    <col min="10" max="10" width="12.140625" style="808" customWidth="1"/>
    <col min="11" max="11" width="22.140625" style="78" bestFit="1" customWidth="1"/>
    <col min="12" max="12" width="22.7109375" style="14" customWidth="1"/>
    <col min="13" max="13" width="19.140625" style="14" customWidth="1"/>
    <col min="14" max="14" width="20.7109375" style="124" customWidth="1"/>
    <col min="15" max="15" width="22.5703125" style="14" customWidth="1"/>
    <col min="16" max="17" width="9.140625" style="14" customWidth="1"/>
    <col min="18" max="18" width="9.140625" style="14"/>
    <col min="19" max="19" width="19.28515625" style="331" customWidth="1"/>
    <col min="20" max="20" width="22.5703125" style="14" customWidth="1"/>
    <col min="21" max="21" width="13.5703125" style="14" customWidth="1"/>
    <col min="22" max="22" width="19.5703125" style="14" customWidth="1"/>
    <col min="23" max="16384" width="9.140625" style="14"/>
  </cols>
  <sheetData>
    <row r="1" spans="1:22" s="517" customFormat="1" ht="33" customHeight="1">
      <c r="A1" s="997" t="s">
        <v>243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N1" s="518"/>
      <c r="O1" s="519"/>
      <c r="P1" s="519"/>
      <c r="Q1" s="520"/>
      <c r="S1" s="521"/>
    </row>
    <row r="2" spans="1:22" s="517" customFormat="1" ht="33" customHeight="1">
      <c r="A2" s="997" t="s">
        <v>133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N2" s="518"/>
      <c r="O2" s="519"/>
      <c r="P2" s="519"/>
      <c r="Q2" s="520"/>
      <c r="S2" s="521"/>
    </row>
    <row r="3" spans="1:22" s="517" customFormat="1" ht="33" customHeight="1">
      <c r="A3" s="997" t="str">
        <f>+[4]รายละเอียดงบลงทุน!A2</f>
        <v>ข้อมูลสะสมตั้งแต่วันที่ 1 ตุลาคม 2567 ถึงวันที่ 15 พฤษภาคม 2568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  <c r="N3" s="518"/>
      <c r="O3" s="519"/>
      <c r="P3" s="519"/>
      <c r="Q3" s="520"/>
      <c r="S3" s="521"/>
    </row>
    <row r="4" spans="1:22" s="11" customFormat="1" ht="27" customHeight="1">
      <c r="A4" s="1011" t="s">
        <v>23</v>
      </c>
      <c r="B4" s="1014" t="s">
        <v>75</v>
      </c>
      <c r="C4" s="1014" t="s">
        <v>76</v>
      </c>
      <c r="D4" s="1011" t="s">
        <v>3</v>
      </c>
      <c r="E4" s="998" t="s">
        <v>126</v>
      </c>
      <c r="F4" s="1001" t="s">
        <v>9</v>
      </c>
      <c r="G4" s="1002"/>
      <c r="H4" s="1005" t="s">
        <v>135</v>
      </c>
      <c r="I4" s="1007" t="s">
        <v>165</v>
      </c>
      <c r="J4" s="1008"/>
      <c r="K4" s="1011" t="s">
        <v>4</v>
      </c>
      <c r="M4" s="120"/>
      <c r="N4" s="120"/>
      <c r="S4" s="331"/>
    </row>
    <row r="5" spans="1:22" s="11" customFormat="1" ht="27" customHeight="1">
      <c r="A5" s="1012"/>
      <c r="B5" s="1015"/>
      <c r="C5" s="1015"/>
      <c r="D5" s="1012"/>
      <c r="E5" s="999"/>
      <c r="F5" s="1003"/>
      <c r="G5" s="1004"/>
      <c r="H5" s="1006"/>
      <c r="I5" s="1009"/>
      <c r="J5" s="1010"/>
      <c r="K5" s="1012"/>
      <c r="N5" s="120"/>
      <c r="S5" s="331"/>
    </row>
    <row r="6" spans="1:22" s="11" customFormat="1" ht="27" customHeight="1">
      <c r="A6" s="1012"/>
      <c r="B6" s="1016"/>
      <c r="C6" s="1016"/>
      <c r="D6" s="1013"/>
      <c r="E6" s="1000"/>
      <c r="F6" s="172" t="s">
        <v>111</v>
      </c>
      <c r="G6" s="802" t="s">
        <v>7</v>
      </c>
      <c r="H6" s="203" t="s">
        <v>111</v>
      </c>
      <c r="I6" s="85" t="s">
        <v>111</v>
      </c>
      <c r="J6" s="803" t="s">
        <v>7</v>
      </c>
      <c r="K6" s="1013"/>
      <c r="N6" s="120"/>
      <c r="S6" s="331"/>
    </row>
    <row r="7" spans="1:22" s="12" customFormat="1" ht="27" customHeight="1" thickBot="1">
      <c r="A7" s="204"/>
      <c r="B7" s="858"/>
      <c r="C7" s="75"/>
      <c r="D7" s="332">
        <v>31</v>
      </c>
      <c r="E7" s="205">
        <v>143603219.66</v>
      </c>
      <c r="F7" s="205">
        <v>9092799.0700000003</v>
      </c>
      <c r="G7" s="804">
        <v>6.3318908110336443</v>
      </c>
      <c r="H7" s="205">
        <v>25294100</v>
      </c>
      <c r="I7" s="205">
        <v>34386899.07</v>
      </c>
      <c r="J7" s="804">
        <v>23.94577165568824</v>
      </c>
      <c r="K7" s="205">
        <v>109216320.59</v>
      </c>
      <c r="L7" s="74"/>
      <c r="M7" s="13"/>
      <c r="N7" s="121"/>
      <c r="S7" s="331"/>
    </row>
    <row r="8" spans="1:22" s="340" customFormat="1" ht="27.95" customHeight="1" thickTop="1">
      <c r="A8" s="333">
        <v>1</v>
      </c>
      <c r="B8" s="333">
        <v>118</v>
      </c>
      <c r="C8" s="334" t="s">
        <v>244</v>
      </c>
      <c r="D8" s="333">
        <v>26</v>
      </c>
      <c r="E8" s="335">
        <v>40633719.659999996</v>
      </c>
      <c r="F8" s="335">
        <v>427149.75</v>
      </c>
      <c r="G8" s="730">
        <v>1.0512199069495674</v>
      </c>
      <c r="H8" s="335">
        <v>19700500</v>
      </c>
      <c r="I8" s="335">
        <v>20127649.75</v>
      </c>
      <c r="J8" s="730">
        <v>49.53435205641226</v>
      </c>
      <c r="K8" s="336">
        <v>20506069.909999996</v>
      </c>
      <c r="L8" s="337"/>
      <c r="M8" s="338"/>
      <c r="N8" s="339"/>
      <c r="O8" s="337"/>
      <c r="S8" s="341"/>
    </row>
    <row r="9" spans="1:22" s="340" customFormat="1" ht="27.95" customHeight="1">
      <c r="A9" s="342">
        <v>2</v>
      </c>
      <c r="B9" s="342">
        <v>120</v>
      </c>
      <c r="C9" s="343" t="s">
        <v>118</v>
      </c>
      <c r="D9" s="342">
        <v>1</v>
      </c>
      <c r="E9" s="335">
        <v>5888000</v>
      </c>
      <c r="F9" s="125">
        <v>294400</v>
      </c>
      <c r="G9" s="672">
        <v>5</v>
      </c>
      <c r="H9" s="125">
        <v>5593600</v>
      </c>
      <c r="I9" s="335">
        <v>5888000</v>
      </c>
      <c r="J9" s="730">
        <v>100</v>
      </c>
      <c r="K9" s="336">
        <v>0</v>
      </c>
      <c r="L9" s="337"/>
      <c r="M9" s="338"/>
      <c r="N9" s="339"/>
      <c r="O9" s="337"/>
      <c r="S9" s="341"/>
      <c r="T9" s="337"/>
      <c r="U9" s="337"/>
      <c r="V9" s="337"/>
    </row>
    <row r="10" spans="1:22" s="340" customFormat="1" ht="27.95" customHeight="1">
      <c r="A10" s="344">
        <v>3</v>
      </c>
      <c r="B10" s="344"/>
      <c r="C10" s="345" t="s">
        <v>606</v>
      </c>
      <c r="D10" s="344">
        <v>1</v>
      </c>
      <c r="E10" s="125">
        <v>490000</v>
      </c>
      <c r="F10" s="126">
        <v>0</v>
      </c>
      <c r="G10" s="672">
        <v>0</v>
      </c>
      <c r="H10" s="126">
        <v>0</v>
      </c>
      <c r="I10" s="335">
        <v>0</v>
      </c>
      <c r="J10" s="730">
        <v>0</v>
      </c>
      <c r="K10" s="336">
        <v>490000</v>
      </c>
      <c r="L10" s="337"/>
      <c r="M10" s="338"/>
      <c r="N10" s="339"/>
      <c r="O10" s="337"/>
      <c r="S10" s="341"/>
      <c r="T10" s="337"/>
      <c r="U10" s="337"/>
      <c r="V10" s="337"/>
    </row>
    <row r="11" spans="1:22" s="340" customFormat="1" ht="27.95" customHeight="1">
      <c r="A11" s="344">
        <v>4</v>
      </c>
      <c r="B11" s="344"/>
      <c r="C11" s="345" t="s">
        <v>123</v>
      </c>
      <c r="D11" s="344">
        <v>3</v>
      </c>
      <c r="E11" s="346">
        <v>96591500</v>
      </c>
      <c r="F11" s="126">
        <v>8371249.3200000003</v>
      </c>
      <c r="G11" s="672">
        <v>8.6666521588338519</v>
      </c>
      <c r="H11" s="126">
        <v>0</v>
      </c>
      <c r="I11" s="335">
        <v>8371249.3200000003</v>
      </c>
      <c r="J11" s="730">
        <v>8.6666521588338519</v>
      </c>
      <c r="K11" s="336">
        <v>88220250.680000007</v>
      </c>
      <c r="L11" s="337"/>
      <c r="M11" s="338"/>
      <c r="N11" s="339"/>
      <c r="O11" s="337"/>
      <c r="S11" s="341"/>
      <c r="T11" s="337"/>
      <c r="U11" s="337"/>
      <c r="V11" s="337"/>
    </row>
    <row r="12" spans="1:22" s="349" customFormat="1" ht="27.95" customHeight="1">
      <c r="A12" s="347"/>
      <c r="B12" s="347"/>
      <c r="C12" s="348"/>
      <c r="D12" s="347"/>
      <c r="E12" s="217"/>
      <c r="F12" s="217"/>
      <c r="G12" s="805"/>
      <c r="H12" s="217"/>
      <c r="I12" s="217"/>
      <c r="J12" s="805"/>
      <c r="K12" s="336"/>
      <c r="N12" s="350"/>
      <c r="S12" s="351"/>
    </row>
    <row r="13" spans="1:22">
      <c r="A13" s="76"/>
      <c r="B13" s="76"/>
      <c r="C13" s="77"/>
      <c r="D13" s="76"/>
      <c r="E13" s="206"/>
      <c r="F13" s="206"/>
      <c r="G13" s="806"/>
      <c r="H13" s="206"/>
      <c r="I13" s="206"/>
      <c r="J13" s="806"/>
      <c r="K13" s="76"/>
      <c r="N13" s="123"/>
    </row>
    <row r="21" spans="19:19">
      <c r="S21" s="352"/>
    </row>
    <row r="26" spans="19:19">
      <c r="S26" s="352"/>
    </row>
    <row r="27" spans="19:19">
      <c r="S27" s="352"/>
    </row>
    <row r="28" spans="19:19">
      <c r="S28" s="352"/>
    </row>
    <row r="34" spans="6:19">
      <c r="S34" s="352"/>
    </row>
    <row r="35" spans="6:19">
      <c r="S35" s="352"/>
    </row>
    <row r="36" spans="6:19">
      <c r="S36" s="352"/>
    </row>
    <row r="37" spans="6:19">
      <c r="S37" s="352"/>
    </row>
    <row r="38" spans="6:19">
      <c r="S38" s="352"/>
    </row>
    <row r="39" spans="6:19">
      <c r="S39" s="352"/>
    </row>
    <row r="40" spans="6:19">
      <c r="S40" s="352"/>
    </row>
    <row r="43" spans="6:19">
      <c r="F43" s="207" t="s">
        <v>174</v>
      </c>
    </row>
    <row r="47" spans="6:19">
      <c r="S47" s="353"/>
    </row>
    <row r="48" spans="6:19">
      <c r="S48" s="353"/>
    </row>
    <row r="49" spans="19:19">
      <c r="S49" s="354"/>
    </row>
    <row r="50" spans="19:19">
      <c r="S50" s="355"/>
    </row>
    <row r="51" spans="19:19">
      <c r="S51" s="352"/>
    </row>
    <row r="52" spans="19:19">
      <c r="S52" s="352"/>
    </row>
    <row r="53" spans="19:19">
      <c r="S53" s="352"/>
    </row>
    <row r="54" spans="19:19">
      <c r="S54" s="352"/>
    </row>
    <row r="55" spans="19:19">
      <c r="S55" s="352"/>
    </row>
    <row r="56" spans="19:19">
      <c r="S56" s="352"/>
    </row>
    <row r="57" spans="19:19">
      <c r="S57" s="352"/>
    </row>
    <row r="58" spans="19:19">
      <c r="S58" s="352"/>
    </row>
    <row r="59" spans="19:19">
      <c r="S59" s="352"/>
    </row>
    <row r="60" spans="19:19">
      <c r="S60" s="352"/>
    </row>
    <row r="61" spans="19:19">
      <c r="S61" s="352"/>
    </row>
    <row r="62" spans="19:19">
      <c r="S62" s="352"/>
    </row>
    <row r="63" spans="19:19">
      <c r="S63" s="352"/>
    </row>
    <row r="64" spans="19:19">
      <c r="S64" s="352"/>
    </row>
    <row r="65" spans="19:19">
      <c r="S65" s="352"/>
    </row>
    <row r="66" spans="19:19">
      <c r="S66" s="352"/>
    </row>
    <row r="67" spans="19:19">
      <c r="S67" s="352"/>
    </row>
    <row r="68" spans="19:19">
      <c r="S68" s="352"/>
    </row>
    <row r="69" spans="19:19">
      <c r="S69" s="352"/>
    </row>
    <row r="70" spans="19:19">
      <c r="S70" s="352"/>
    </row>
    <row r="71" spans="19:19">
      <c r="S71" s="352"/>
    </row>
    <row r="72" spans="19:19">
      <c r="S72" s="352"/>
    </row>
    <row r="73" spans="19:19">
      <c r="S73" s="352"/>
    </row>
    <row r="74" spans="19:19">
      <c r="S74" s="352"/>
    </row>
    <row r="75" spans="19:19">
      <c r="S75" s="352"/>
    </row>
    <row r="76" spans="19:19">
      <c r="S76" s="352"/>
    </row>
    <row r="77" spans="19:19">
      <c r="S77" s="352"/>
    </row>
    <row r="78" spans="19:19">
      <c r="S78" s="352"/>
    </row>
    <row r="79" spans="19:19">
      <c r="S79" s="352"/>
    </row>
    <row r="80" spans="19:19">
      <c r="S80" s="352"/>
    </row>
    <row r="81" spans="19:19">
      <c r="S81" s="352"/>
    </row>
    <row r="82" spans="19:19">
      <c r="S82" s="352"/>
    </row>
    <row r="83" spans="19:19">
      <c r="S83" s="352"/>
    </row>
    <row r="84" spans="19:19">
      <c r="S84" s="352"/>
    </row>
    <row r="85" spans="19:19">
      <c r="S85" s="352"/>
    </row>
    <row r="86" spans="19:19">
      <c r="S86" s="352"/>
    </row>
    <row r="87" spans="19:19">
      <c r="S87" s="352"/>
    </row>
    <row r="88" spans="19:19">
      <c r="S88" s="352"/>
    </row>
    <row r="89" spans="19:19">
      <c r="S89" s="352"/>
    </row>
    <row r="90" spans="19:19">
      <c r="S90" s="352"/>
    </row>
    <row r="91" spans="19:19">
      <c r="S91" s="352"/>
    </row>
    <row r="92" spans="19:19">
      <c r="S92" s="352"/>
    </row>
    <row r="93" spans="19:19">
      <c r="S93" s="352"/>
    </row>
    <row r="94" spans="19:19">
      <c r="S94" s="352"/>
    </row>
    <row r="95" spans="19:19">
      <c r="S95" s="352"/>
    </row>
    <row r="96" spans="19:19">
      <c r="S96" s="352"/>
    </row>
    <row r="97" spans="19:19">
      <c r="S97" s="352"/>
    </row>
    <row r="98" spans="19:19">
      <c r="S98" s="352"/>
    </row>
    <row r="99" spans="19:19">
      <c r="S99" s="352"/>
    </row>
    <row r="100" spans="19:19">
      <c r="S100" s="352"/>
    </row>
    <row r="101" spans="19:19">
      <c r="S101" s="352"/>
    </row>
    <row r="102" spans="19:19">
      <c r="S102" s="352"/>
    </row>
    <row r="103" spans="19:19">
      <c r="S103" s="352"/>
    </row>
    <row r="104" spans="19:19">
      <c r="S104" s="352"/>
    </row>
    <row r="105" spans="19:19">
      <c r="S105" s="352"/>
    </row>
    <row r="106" spans="19:19">
      <c r="S106" s="352"/>
    </row>
    <row r="107" spans="19:19">
      <c r="S107" s="352"/>
    </row>
    <row r="108" spans="19:19">
      <c r="S108" s="352"/>
    </row>
    <row r="109" spans="19:19">
      <c r="S109" s="356"/>
    </row>
  </sheetData>
  <mergeCells count="12">
    <mergeCell ref="A1:K1"/>
    <mergeCell ref="A2:K2"/>
    <mergeCell ref="A3:K3"/>
    <mergeCell ref="E4:E6"/>
    <mergeCell ref="F4:G5"/>
    <mergeCell ref="H4:H5"/>
    <mergeCell ref="I4:J5"/>
    <mergeCell ref="K4:K6"/>
    <mergeCell ref="D4:D6"/>
    <mergeCell ref="A4:A6"/>
    <mergeCell ref="B4:B6"/>
    <mergeCell ref="C4:C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K48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R11" sqref="R11"/>
    </sheetView>
  </sheetViews>
  <sheetFormatPr defaultRowHeight="22.5"/>
  <cols>
    <col min="1" max="1" width="7.140625" style="78" customWidth="1"/>
    <col min="2" max="2" width="26" style="79" customWidth="1"/>
    <col min="3" max="3" width="10.5703125" style="78" customWidth="1"/>
    <col min="4" max="4" width="20.7109375" style="208" customWidth="1"/>
    <col min="5" max="5" width="20.7109375" style="207" customWidth="1"/>
    <col min="6" max="6" width="11.7109375" style="807" customWidth="1"/>
    <col min="7" max="7" width="20.7109375" style="207" customWidth="1"/>
    <col min="8" max="8" width="20.7109375" style="208" customWidth="1"/>
    <col min="9" max="9" width="12.140625" style="808" customWidth="1"/>
    <col min="10" max="10" width="20.7109375" style="78" customWidth="1"/>
    <col min="11" max="11" width="19.5703125" style="14" customWidth="1"/>
    <col min="12" max="16384" width="9.140625" style="14"/>
  </cols>
  <sheetData>
    <row r="1" spans="1:11" s="517" customFormat="1" ht="33" customHeight="1">
      <c r="A1" s="997" t="s">
        <v>243</v>
      </c>
      <c r="B1" s="997"/>
      <c r="C1" s="997"/>
      <c r="D1" s="997"/>
      <c r="E1" s="997"/>
      <c r="F1" s="997"/>
      <c r="G1" s="997"/>
      <c r="H1" s="997"/>
      <c r="I1" s="997"/>
      <c r="J1" s="997"/>
    </row>
    <row r="2" spans="1:11" s="517" customFormat="1" ht="33" customHeight="1">
      <c r="A2" s="997" t="s">
        <v>125</v>
      </c>
      <c r="B2" s="997"/>
      <c r="C2" s="997"/>
      <c r="D2" s="997"/>
      <c r="E2" s="997"/>
      <c r="F2" s="997"/>
      <c r="G2" s="997"/>
      <c r="H2" s="997"/>
      <c r="I2" s="997"/>
      <c r="J2" s="997"/>
    </row>
    <row r="3" spans="1:11" s="517" customFormat="1" ht="33" customHeight="1">
      <c r="A3" s="997" t="str">
        <f>+[4]รายละเอียดงบลงทุน!A2</f>
        <v>ข้อมูลสะสมตั้งแต่วันที่ 1 ตุลาคม 2567 ถึงวันที่ 15 พฤษภาคม 2568</v>
      </c>
      <c r="B3" s="997"/>
      <c r="C3" s="997"/>
      <c r="D3" s="997"/>
      <c r="E3" s="997"/>
      <c r="F3" s="997"/>
      <c r="G3" s="997"/>
      <c r="H3" s="997"/>
      <c r="I3" s="997"/>
      <c r="J3" s="997"/>
    </row>
    <row r="4" spans="1:11" s="11" customFormat="1" ht="27" customHeight="1">
      <c r="A4" s="1011" t="s">
        <v>23</v>
      </c>
      <c r="B4" s="1014" t="s">
        <v>76</v>
      </c>
      <c r="C4" s="1011" t="s">
        <v>3</v>
      </c>
      <c r="D4" s="998" t="s">
        <v>126</v>
      </c>
      <c r="E4" s="1001" t="s">
        <v>9</v>
      </c>
      <c r="F4" s="1002"/>
      <c r="G4" s="1005" t="s">
        <v>135</v>
      </c>
      <c r="H4" s="1007" t="s">
        <v>165</v>
      </c>
      <c r="I4" s="1008"/>
      <c r="J4" s="1011" t="s">
        <v>4</v>
      </c>
    </row>
    <row r="5" spans="1:11" s="11" customFormat="1" ht="27" customHeight="1">
      <c r="A5" s="1012"/>
      <c r="B5" s="1015"/>
      <c r="C5" s="1012"/>
      <c r="D5" s="999"/>
      <c r="E5" s="1003"/>
      <c r="F5" s="1004"/>
      <c r="G5" s="1006"/>
      <c r="H5" s="1009"/>
      <c r="I5" s="1010"/>
      <c r="J5" s="1012"/>
    </row>
    <row r="6" spans="1:11" s="11" customFormat="1" ht="27" customHeight="1">
      <c r="A6" s="1012"/>
      <c r="B6" s="1016"/>
      <c r="C6" s="1013"/>
      <c r="D6" s="1000"/>
      <c r="E6" s="172" t="s">
        <v>111</v>
      </c>
      <c r="F6" s="802" t="s">
        <v>7</v>
      </c>
      <c r="G6" s="203" t="s">
        <v>111</v>
      </c>
      <c r="H6" s="85" t="s">
        <v>111</v>
      </c>
      <c r="I6" s="803" t="s">
        <v>7</v>
      </c>
      <c r="J6" s="1013"/>
    </row>
    <row r="7" spans="1:11" s="12" customFormat="1" ht="27" customHeight="1" thickBot="1">
      <c r="A7" s="204"/>
      <c r="B7" s="75"/>
      <c r="C7" s="729">
        <v>29</v>
      </c>
      <c r="D7" s="205">
        <v>31869374.850000001</v>
      </c>
      <c r="E7" s="205">
        <v>873784.85</v>
      </c>
      <c r="F7" s="804">
        <v>2.7417696585284603</v>
      </c>
      <c r="G7" s="205">
        <v>806195</v>
      </c>
      <c r="H7" s="205">
        <v>1679979.85</v>
      </c>
      <c r="I7" s="804">
        <v>5.2714553012325558</v>
      </c>
      <c r="J7" s="205">
        <v>30189395</v>
      </c>
    </row>
    <row r="8" spans="1:11" s="813" customFormat="1" ht="27" customHeight="1" thickTop="1">
      <c r="A8" s="809">
        <v>1</v>
      </c>
      <c r="B8" s="810" t="s">
        <v>77</v>
      </c>
      <c r="C8" s="811">
        <v>5</v>
      </c>
      <c r="D8" s="812">
        <v>618700</v>
      </c>
      <c r="E8" s="812">
        <v>80005</v>
      </c>
      <c r="F8" s="672">
        <v>12.931145951187975</v>
      </c>
      <c r="G8" s="812">
        <v>286695</v>
      </c>
      <c r="H8" s="125">
        <v>366700</v>
      </c>
      <c r="I8" s="672">
        <v>59.269435914013251</v>
      </c>
      <c r="J8" s="522">
        <v>252000</v>
      </c>
    </row>
    <row r="9" spans="1:11" s="340" customFormat="1" ht="27" customHeight="1">
      <c r="A9" s="342">
        <v>2</v>
      </c>
      <c r="B9" s="343" t="s">
        <v>78</v>
      </c>
      <c r="C9" s="342">
        <v>2</v>
      </c>
      <c r="D9" s="125">
        <v>516084.85</v>
      </c>
      <c r="E9" s="125">
        <v>118959.85</v>
      </c>
      <c r="F9" s="672">
        <v>23.050444127549959</v>
      </c>
      <c r="G9" s="125">
        <v>0</v>
      </c>
      <c r="H9" s="125">
        <v>118959.85</v>
      </c>
      <c r="I9" s="672">
        <v>23.050444127549959</v>
      </c>
      <c r="J9" s="522">
        <v>397125</v>
      </c>
      <c r="K9" s="337"/>
    </row>
    <row r="10" spans="1:11" s="340" customFormat="1" ht="27" customHeight="1">
      <c r="A10" s="342">
        <v>3</v>
      </c>
      <c r="B10" s="343" t="s">
        <v>80</v>
      </c>
      <c r="C10" s="342">
        <v>3</v>
      </c>
      <c r="D10" s="125">
        <v>226800</v>
      </c>
      <c r="E10" s="125">
        <v>219800</v>
      </c>
      <c r="F10" s="672">
        <v>96.913580246913583</v>
      </c>
      <c r="G10" s="125">
        <v>0</v>
      </c>
      <c r="H10" s="125">
        <v>219800</v>
      </c>
      <c r="I10" s="672">
        <v>96.913580246913583</v>
      </c>
      <c r="J10" s="522">
        <v>7000</v>
      </c>
      <c r="K10" s="337"/>
    </row>
    <row r="11" spans="1:11" s="340" customFormat="1" ht="27" customHeight="1">
      <c r="A11" s="342">
        <v>4</v>
      </c>
      <c r="B11" s="343" t="s">
        <v>150</v>
      </c>
      <c r="C11" s="342">
        <v>2</v>
      </c>
      <c r="D11" s="125">
        <v>365510</v>
      </c>
      <c r="E11" s="125">
        <v>50000</v>
      </c>
      <c r="F11" s="672">
        <v>13.679516292303903</v>
      </c>
      <c r="G11" s="125">
        <v>315000</v>
      </c>
      <c r="H11" s="125">
        <v>365000</v>
      </c>
      <c r="I11" s="672">
        <v>99.860468933818495</v>
      </c>
      <c r="J11" s="522">
        <v>510</v>
      </c>
      <c r="K11" s="337"/>
    </row>
    <row r="12" spans="1:11" s="340" customFormat="1" ht="27" customHeight="1">
      <c r="A12" s="342">
        <v>5</v>
      </c>
      <c r="B12" s="343" t="s">
        <v>81</v>
      </c>
      <c r="C12" s="342">
        <v>3</v>
      </c>
      <c r="D12" s="125">
        <v>14263000</v>
      </c>
      <c r="E12" s="125">
        <v>263000</v>
      </c>
      <c r="F12" s="672">
        <v>1.8439318516441141</v>
      </c>
      <c r="G12" s="125">
        <v>0</v>
      </c>
      <c r="H12" s="125">
        <v>263000</v>
      </c>
      <c r="I12" s="672">
        <v>1.8439318516441141</v>
      </c>
      <c r="J12" s="522">
        <v>14000000</v>
      </c>
    </row>
    <row r="13" spans="1:11" s="340" customFormat="1" ht="27" customHeight="1">
      <c r="A13" s="342">
        <v>6</v>
      </c>
      <c r="B13" s="343" t="s">
        <v>82</v>
      </c>
      <c r="C13" s="342">
        <v>4</v>
      </c>
      <c r="D13" s="125">
        <v>654460</v>
      </c>
      <c r="E13" s="125">
        <v>58900</v>
      </c>
      <c r="F13" s="672">
        <v>8.999786083183082</v>
      </c>
      <c r="G13" s="125">
        <v>41500</v>
      </c>
      <c r="H13" s="125">
        <v>100400</v>
      </c>
      <c r="I13" s="672">
        <v>15.340891727531094</v>
      </c>
      <c r="J13" s="522">
        <v>554060</v>
      </c>
    </row>
    <row r="14" spans="1:11" s="340" customFormat="1" ht="27" customHeight="1">
      <c r="A14" s="342">
        <v>7</v>
      </c>
      <c r="B14" s="343" t="s">
        <v>83</v>
      </c>
      <c r="C14" s="342">
        <v>1</v>
      </c>
      <c r="D14" s="125">
        <v>10800</v>
      </c>
      <c r="E14" s="125">
        <v>10800</v>
      </c>
      <c r="F14" s="672">
        <v>100</v>
      </c>
      <c r="G14" s="125">
        <v>0</v>
      </c>
      <c r="H14" s="125">
        <v>10800</v>
      </c>
      <c r="I14" s="672">
        <v>100</v>
      </c>
      <c r="J14" s="522">
        <v>0</v>
      </c>
      <c r="K14" s="337"/>
    </row>
    <row r="15" spans="1:11" s="340" customFormat="1" ht="27" customHeight="1">
      <c r="A15" s="342">
        <v>8</v>
      </c>
      <c r="B15" s="343" t="s">
        <v>84</v>
      </c>
      <c r="C15" s="342">
        <v>5</v>
      </c>
      <c r="D15" s="125">
        <v>1051020</v>
      </c>
      <c r="E15" s="125">
        <v>72320</v>
      </c>
      <c r="F15" s="672">
        <v>6.880934711042606</v>
      </c>
      <c r="G15" s="125">
        <v>0</v>
      </c>
      <c r="H15" s="125">
        <v>72320</v>
      </c>
      <c r="I15" s="672">
        <v>6.880934711042606</v>
      </c>
      <c r="J15" s="522">
        <v>978700</v>
      </c>
      <c r="K15" s="337"/>
    </row>
    <row r="16" spans="1:11" s="340" customFormat="1" ht="27" customHeight="1">
      <c r="A16" s="342">
        <v>9</v>
      </c>
      <c r="B16" s="343" t="s">
        <v>86</v>
      </c>
      <c r="C16" s="342">
        <v>4</v>
      </c>
      <c r="D16" s="125">
        <v>14163000</v>
      </c>
      <c r="E16" s="125">
        <v>0</v>
      </c>
      <c r="F16" s="672">
        <v>0</v>
      </c>
      <c r="G16" s="125">
        <v>163000</v>
      </c>
      <c r="H16" s="125">
        <v>163000</v>
      </c>
      <c r="I16" s="672">
        <v>1.1508861116994986</v>
      </c>
      <c r="J16" s="522">
        <v>14000000</v>
      </c>
      <c r="K16" s="337"/>
    </row>
    <row r="17" spans="1:10" s="349" customFormat="1" ht="27" customHeight="1">
      <c r="A17" s="347"/>
      <c r="B17" s="348"/>
      <c r="C17" s="347"/>
      <c r="D17" s="217"/>
      <c r="E17" s="217"/>
      <c r="F17" s="805"/>
      <c r="G17" s="217"/>
      <c r="H17" s="217"/>
      <c r="I17" s="805"/>
      <c r="J17" s="523"/>
    </row>
    <row r="18" spans="1:10">
      <c r="A18" s="76"/>
      <c r="B18" s="77"/>
      <c r="C18" s="76"/>
      <c r="D18" s="206"/>
      <c r="E18" s="206"/>
      <c r="F18" s="806"/>
      <c r="G18" s="206"/>
      <c r="H18" s="206"/>
      <c r="I18" s="806"/>
      <c r="J18" s="76"/>
    </row>
    <row r="48" spans="5:5">
      <c r="E48" s="207" t="s">
        <v>174</v>
      </c>
    </row>
  </sheetData>
  <mergeCells count="11">
    <mergeCell ref="C4:C6"/>
    <mergeCell ref="A1:J1"/>
    <mergeCell ref="A2:J2"/>
    <mergeCell ref="A3:J3"/>
    <mergeCell ref="D4:D6"/>
    <mergeCell ref="E4:F5"/>
    <mergeCell ref="G4:G5"/>
    <mergeCell ref="H4:I5"/>
    <mergeCell ref="J4:J6"/>
    <mergeCell ref="A4:A6"/>
    <mergeCell ref="B4:B6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20</vt:i4>
      </vt:variant>
    </vt:vector>
  </HeadingPairs>
  <TitlesOfParts>
    <vt:vector size="40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งบรายจ่ายอื่น</vt:lpstr>
      <vt:lpstr>งบเบิกแทน</vt:lpstr>
      <vt:lpstr>สรุปเงินกัน</vt:lpstr>
      <vt:lpstr>รายละเอียดเงินกัน</vt:lpstr>
      <vt:lpstr>Sheet13 </vt:lpstr>
      <vt:lpstr>Sheet14 </vt:lpstr>
      <vt:lpstr>Sheet15 </vt:lpstr>
      <vt:lpstr>Sheet16</vt:lpstr>
      <vt:lpstr>Sheet17</vt:lpstr>
      <vt:lpstr>Sheet18 </vt:lpstr>
      <vt:lpstr>ภาพรวม!nat</vt:lpstr>
      <vt:lpstr>งบเบิกแทน!Print_Area</vt:lpstr>
      <vt:lpstr>งบรายจ่ายอื่น!Print_Area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งบเบิกแทน!Print_Titles</vt:lpstr>
      <vt:lpstr>งบรายจ่ายอื่น!Print_Titles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acer veriton</cp:lastModifiedBy>
  <cp:lastPrinted>2025-02-19T02:34:15Z</cp:lastPrinted>
  <dcterms:created xsi:type="dcterms:W3CDTF">2006-10-11T22:10:00Z</dcterms:created>
  <dcterms:modified xsi:type="dcterms:W3CDTF">2025-05-16T06:57:16Z</dcterms:modified>
</cp:coreProperties>
</file>