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8\สรุปผลการใช้จ่าย\12. ก.ย.68\12.9.68\"/>
    </mc:Choice>
  </mc:AlternateContent>
  <xr:revisionPtr revIDLastSave="0" documentId="13_ncr:1_{7EB6049C-6BA8-4884-8284-9843628E7DCF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งบรายจ่ายอื่น" sheetId="1065" r:id="rId11"/>
    <sheet name="งบกลาง" sheetId="1066" r:id="rId12"/>
    <sheet name="สรุปเงินกัน" sheetId="1062" r:id="rId13"/>
    <sheet name="รายละเอียดเงินกัน" sheetId="1063" r:id="rId14"/>
    <sheet name="งบเบิกแทน" sheetId="1055" r:id="rId15"/>
    <sheet name="Sheet13 " sheetId="196" state="hidden" r:id="rId16"/>
    <sheet name="Sheet14 " sheetId="197" state="hidden" r:id="rId17"/>
    <sheet name="Sheet15 " sheetId="198" state="hidden" r:id="rId18"/>
    <sheet name="Sheet16" sheetId="223" state="hidden" r:id="rId19"/>
    <sheet name="Sheet17" sheetId="225" state="hidden" r:id="rId20"/>
    <sheet name="Sheet18 " sheetId="226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ส่วนกลาง!$B$10:$J$23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11">งบกลาง!$A$1:$K$9</definedName>
    <definedName name="_xlnm.Print_Area" localSheetId="14">งบเบิกแทน!$A$1:$K$21</definedName>
    <definedName name="_xlnm.Print_Area" localSheetId="10">งบรายจ่ายอื่น!$A$1:$K$21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ภาพรวม!$A$1:$J$59</definedName>
    <definedName name="_xlnm.Print_Area" localSheetId="6">รายละเอียดงบลงทุน!$A$1:$M$108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2">สรุปเงินกัน!$A$1:$J$12</definedName>
    <definedName name="_xlnm.Print_Area" localSheetId="2">ส่วนกลาง!$A$1:$J$25</definedName>
    <definedName name="_xlnm.Print_Titles" localSheetId="14">งบเบิกแทน!$1:$7</definedName>
    <definedName name="_xlnm.Print_Titles" localSheetId="10">งบรายจ่ายอื่น!$1:$7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3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1063" l="1"/>
  <c r="K73" i="1063"/>
  <c r="J73" i="1063"/>
  <c r="K71" i="1063"/>
  <c r="J59" i="1063"/>
  <c r="K39" i="1063"/>
  <c r="K25" i="1063"/>
  <c r="A3" i="1063"/>
  <c r="A2" i="1063"/>
  <c r="A3" i="1062"/>
  <c r="A2" i="1062"/>
  <c r="A1" i="1062"/>
  <c r="K12" i="1062" l="1"/>
  <c r="K11" i="1062"/>
  <c r="K10" i="1062"/>
  <c r="K7" i="1062" l="1"/>
  <c r="K9" i="1062"/>
  <c r="L63" i="499" l="1"/>
  <c r="N63" i="499" s="1"/>
  <c r="Q63" i="499"/>
  <c r="Q62" i="499"/>
  <c r="L62" i="499"/>
  <c r="N62" i="499" s="1"/>
  <c r="L61" i="499"/>
  <c r="N61" i="499" s="1"/>
  <c r="L60" i="499"/>
  <c r="N60" i="499" s="1"/>
  <c r="Q59" i="499"/>
  <c r="Q57" i="499"/>
  <c r="Q56" i="499"/>
  <c r="L55" i="499"/>
  <c r="N55" i="499" s="1"/>
  <c r="Q52" i="499"/>
  <c r="L50" i="499"/>
  <c r="N50" i="499" s="1"/>
  <c r="Q50" i="499"/>
  <c r="Q48" i="499"/>
  <c r="Q47" i="499"/>
  <c r="L47" i="499"/>
  <c r="N47" i="499" s="1"/>
  <c r="L46" i="499"/>
  <c r="N46" i="499" s="1"/>
  <c r="Q46" i="499"/>
  <c r="Q44" i="499"/>
  <c r="L43" i="499"/>
  <c r="N43" i="499" s="1"/>
  <c r="Q43" i="499"/>
  <c r="Q42" i="499"/>
  <c r="Q41" i="499"/>
  <c r="L41" i="499"/>
  <c r="N41" i="499" s="1"/>
  <c r="L40" i="499"/>
  <c r="N40" i="499" s="1"/>
  <c r="Q40" i="499"/>
  <c r="Q39" i="499"/>
  <c r="Q38" i="499"/>
  <c r="L36" i="499"/>
  <c r="N36" i="499" s="1"/>
  <c r="L35" i="499"/>
  <c r="N35" i="499" s="1"/>
  <c r="Q34" i="499"/>
  <c r="Q33" i="499"/>
  <c r="L33" i="499"/>
  <c r="N33" i="499" s="1"/>
  <c r="Q32" i="499"/>
  <c r="L32" i="499"/>
  <c r="N32" i="499" s="1"/>
  <c r="Q31" i="499"/>
  <c r="L31" i="499"/>
  <c r="N31" i="499" s="1"/>
  <c r="Q30" i="499"/>
  <c r="L29" i="499"/>
  <c r="N29" i="499" s="1"/>
  <c r="Q29" i="499"/>
  <c r="Q28" i="499"/>
  <c r="Q27" i="499"/>
  <c r="L26" i="499"/>
  <c r="N26" i="499" s="1"/>
  <c r="Q26" i="499"/>
  <c r="Q25" i="499"/>
  <c r="Q24" i="499"/>
  <c r="Q23" i="499"/>
  <c r="L23" i="499"/>
  <c r="N23" i="499" s="1"/>
  <c r="Q22" i="499"/>
  <c r="Q20" i="499"/>
  <c r="L20" i="499"/>
  <c r="N20" i="499" s="1"/>
  <c r="L19" i="499"/>
  <c r="N19" i="499" s="1"/>
  <c r="L18" i="499"/>
  <c r="N18" i="499" s="1"/>
  <c r="Q17" i="499"/>
  <c r="Q15" i="499"/>
  <c r="Q14" i="499"/>
  <c r="Q12" i="499"/>
  <c r="A3" i="499"/>
  <c r="A3" i="1053"/>
  <c r="A3" i="1052"/>
  <c r="L17" i="499" l="1"/>
  <c r="N17" i="499" s="1"/>
  <c r="Q19" i="499"/>
  <c r="L24" i="499"/>
  <c r="N24" i="499" s="1"/>
  <c r="L34" i="499"/>
  <c r="N34" i="499" s="1"/>
  <c r="Q36" i="499"/>
  <c r="Q55" i="499"/>
  <c r="L59" i="499"/>
  <c r="N59" i="499" s="1"/>
  <c r="Q61" i="499"/>
  <c r="L12" i="499"/>
  <c r="N12" i="499" s="1"/>
  <c r="Q18" i="499"/>
  <c r="Q35" i="499"/>
  <c r="Q60" i="499"/>
  <c r="L11" i="499"/>
  <c r="N11" i="499" s="1"/>
  <c r="L39" i="499"/>
  <c r="N39" i="499" s="1"/>
  <c r="Q11" i="499"/>
  <c r="L30" i="499"/>
  <c r="N30" i="499" s="1"/>
  <c r="L38" i="499"/>
  <c r="N38" i="499" s="1"/>
  <c r="L15" i="499"/>
  <c r="N15" i="499" s="1"/>
  <c r="L28" i="499"/>
  <c r="N28" i="499" s="1"/>
  <c r="L57" i="499"/>
  <c r="N57" i="499" s="1"/>
  <c r="L14" i="499"/>
  <c r="N14" i="499" s="1"/>
  <c r="L27" i="499"/>
  <c r="N27" i="499" s="1"/>
  <c r="L44" i="499"/>
  <c r="N44" i="499" s="1"/>
  <c r="A3" i="1047" l="1"/>
  <c r="E30" i="1049"/>
  <c r="E29" i="1049"/>
  <c r="E26" i="1049"/>
  <c r="E23" i="1049"/>
  <c r="A3" i="1049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G54" i="1059" l="1"/>
  <c r="E54" i="1059"/>
  <c r="D54" i="1059"/>
  <c r="K54" i="1059" s="1"/>
  <c r="C54" i="1059"/>
  <c r="B54" i="1059"/>
  <c r="G53" i="1059"/>
  <c r="E53" i="1059"/>
  <c r="D53" i="1059"/>
  <c r="K53" i="1059" s="1"/>
  <c r="C53" i="1059"/>
  <c r="B53" i="1059"/>
  <c r="A51" i="1059"/>
  <c r="A45" i="1059"/>
  <c r="A40" i="1059"/>
  <c r="A39" i="1059"/>
  <c r="A36" i="1059"/>
  <c r="A35" i="1059"/>
  <c r="A31" i="1059"/>
  <c r="A26" i="1059"/>
  <c r="A22" i="1059"/>
  <c r="A16" i="1059"/>
  <c r="A3" i="1059"/>
  <c r="I54" i="1059" l="1"/>
  <c r="I53" i="1059"/>
  <c r="N31" i="1059" l="1"/>
</calcChain>
</file>

<file path=xl/sharedStrings.xml><?xml version="1.0" encoding="utf-8"?>
<sst xmlns="http://schemas.openxmlformats.org/spreadsheetml/2006/main" count="1264" uniqueCount="673">
  <si>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</si>
  <si>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</si>
  <si>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</si>
  <si>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</si>
  <si>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</si>
  <si>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</si>
  <si>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</si>
  <si>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</si>
  <si>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</si>
  <si>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</si>
  <si>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งบประมาณได้รับ
ตาม พ.ร.บ.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</si>
  <si>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</si>
  <si>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</si>
  <si>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</si>
  <si>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</si>
  <si>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</si>
  <si>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</si>
  <si>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</si>
  <si>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</si>
  <si>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</si>
  <si>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</si>
  <si>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</si>
  <si>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</si>
  <si>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</si>
  <si>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</si>
  <si>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ใบสั่งซื้อ/จ้าง 
(PO)</t>
  </si>
  <si>
    <t>หน่วย
ดำเนินการ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</si>
  <si>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</si>
  <si>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</si>
  <si>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</si>
  <si>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</si>
  <si>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</si>
  <si>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</si>
  <si>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</si>
  <si>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</si>
  <si>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</si>
  <si>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</si>
  <si>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</si>
  <si>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</si>
  <si>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</si>
  <si>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</si>
  <si>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</si>
  <si>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</si>
  <si>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</si>
  <si>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</si>
  <si>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</si>
  <si>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</si>
  <si>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</si>
  <si>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</si>
  <si>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</si>
  <si>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</si>
  <si>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</si>
  <si>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</si>
  <si>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</si>
  <si>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</si>
  <si>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</si>
  <si>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</si>
  <si>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</si>
  <si>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</si>
  <si>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</si>
  <si>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</si>
  <si>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</si>
  <si>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</si>
  <si>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</si>
  <si>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</si>
  <si>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</si>
  <si>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</si>
  <si>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</si>
  <si>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</si>
  <si>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</si>
  <si>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</si>
  <si>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</si>
  <si>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</si>
  <si>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</si>
  <si>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</si>
  <si>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</si>
  <si>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</si>
  <si>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</si>
  <si>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</si>
  <si>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</si>
  <si>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</si>
  <si>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</si>
  <si>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</si>
  <si>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</si>
  <si>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</si>
  <si>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</si>
  <si>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</si>
  <si>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</si>
  <si>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</si>
  <si>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</si>
  <si>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</si>
  <si>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</si>
  <si>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</si>
  <si>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</si>
  <si>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</si>
  <si>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</si>
  <si>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</si>
  <si>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</si>
  <si>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</si>
  <si>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</si>
  <si>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</si>
  <si>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</si>
  <si>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</si>
  <si>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</si>
  <si>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</si>
  <si>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</si>
  <si>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</si>
  <si>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</si>
  <si>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</si>
  <si>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</si>
  <si>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</si>
  <si>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</si>
  <si>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</si>
  <si>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</si>
  <si>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</si>
  <si>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</si>
  <si>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</si>
  <si>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</si>
  <si>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</si>
  <si>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</si>
  <si>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</si>
  <si>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</si>
  <si>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</si>
  <si>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</si>
  <si>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</si>
  <si>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</si>
  <si>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</si>
  <si>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</si>
  <si>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</si>
  <si>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</si>
  <si>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</si>
  <si>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</si>
  <si>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</si>
  <si>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</si>
  <si>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</si>
  <si>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</si>
  <si>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</si>
  <si>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</si>
  <si>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</si>
  <si>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</si>
  <si>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</si>
  <si>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</si>
  <si>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</si>
  <si>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</si>
  <si>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</si>
  <si>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</si>
  <si>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</si>
  <si>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งบประมาณถือจ่าย
หลังโอนเปลี่ยนแปลง</t>
  </si>
  <si>
    <t>โครงการ</t>
  </si>
  <si>
    <t>ศพช.อุบลราชธานี</t>
  </si>
  <si>
    <t>สพจ.เชียงราย</t>
  </si>
  <si>
    <t>ItemAdd</t>
  </si>
  <si>
    <t xml:space="preserve">งบประมาณ
ทั้งสิ้น
</t>
  </si>
  <si>
    <t xml:space="preserve">รวมทั้งสิ้น 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</si>
  <si>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</si>
  <si>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</si>
  <si>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</si>
  <si>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</si>
  <si>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ชัยภูมิ</t>
  </si>
  <si>
    <t>หนองบัวลำภู</t>
  </si>
  <si>
    <t>อุดรธานี</t>
  </si>
  <si>
    <t>แพร่</t>
  </si>
  <si>
    <t>สุราษฎร์ธานี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</si>
  <si>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</si>
  <si>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</si>
  <si>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</si>
  <si>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</si>
  <si>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</si>
  <si>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ปรับปรุงสำนักงานพัฒนาชุมชนจังหวัดสตูล</t>
  </si>
  <si>
    <t>ใบสั่งซื้อสั่งจ้าง (PO)</t>
  </si>
  <si>
    <t>สุพรรณบุรี</t>
  </si>
  <si>
    <t>เบิกจ่าย + PO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</si>
  <si>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</si>
  <si>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</si>
  <si>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</si>
  <si>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</si>
  <si>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</si>
  <si>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</si>
  <si>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</si>
  <si>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</si>
  <si>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</si>
  <si>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</si>
  <si>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</si>
  <si>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</si>
  <si>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</si>
  <si>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</si>
  <si>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</si>
  <si>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</si>
  <si>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>สำนักงานพัฒนาชุมชนจังหวัด</t>
  </si>
  <si>
    <t>โครงการอ่างเก็บน้ำแม่ตาช้าง ตำบลป่าแดด 
อำเภอแม่สรวย จังหวัดเชียงราย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</si>
  <si>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</si>
  <si>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</si>
  <si>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</si>
  <si>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>ครุภัณฑ์สำนักงาน ส่วนกลาง</t>
  </si>
  <si>
    <t>ครุภัณฑ์ไฟฟ้าและวิทยุ ส่วนกลาง</t>
  </si>
  <si>
    <t>ครุภัณฑ์โฆษณาและเผยแพร่ ส่วนกลาง</t>
  </si>
  <si>
    <t>ครุภัณฑ์คอมพิวเตอร์ ส่วนกลาง</t>
  </si>
  <si>
    <t>ครุภัณฑ์งานบ้านงานครัว ส่วนกลาง</t>
  </si>
  <si>
    <t>โครงการปรับปรุงห้องสมุดเพื่อรองรับการใช้พื้นที่รูปแบบ Co-Working Space</t>
  </si>
  <si>
    <t>รายงานผลการใช้จ่ายงบประมาณรายจ่ายประจำปีงบประมาณ พ.ศ. 2568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</si>
  <si>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</si>
  <si>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</si>
  <si>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</si>
  <si>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</si>
  <si>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</si>
  <si>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</si>
  <si>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</si>
  <si>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</si>
  <si>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ผลผลิตสร้างความมั่นคงทางอาชีพและรายได้</t>
  </si>
  <si>
    <t>ผลผลิตส่งเสริมเศรษฐกิจฐานราก การผลิต การตลาดและการจำหน่ายผลิตภัณฑ์ชุมชน</t>
  </si>
  <si>
    <t>ไตรมาสที่ 4</t>
  </si>
  <si>
    <t>รายงานผลการใช้จ่ายงบประมาณภาพรวม ประจำปีงบประมาณ พ.ศ. 2568</t>
  </si>
  <si>
    <t>รายงานผลการใช้จ่ายงบลงทุน ประจำปีงบประมาณ พ.ศ. 2568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</si>
  <si>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</si>
  <si>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เครื่องถ่ายเอกสาร ระบบดิจิตอล (ขาว-ดำ) ความเร็ว 30 แผ่นต่อนาที 
จำนวน 141 เครื่อง ๆ ละ 120,000 บาท</t>
  </si>
  <si>
    <t xml:space="preserve">ปรับปรุงบ้านพักข้าราชการ ระดับ 3 - 4 (A6,A7,ศรีมาลา) ศูนย์ศึกษาและพัฒนาชุมชนเพชรบุรี </t>
  </si>
  <si>
    <t>ปรับปรุงหอประชุมอเนกประสงค์ ศูนย์ศึกษาและพัฒนาชุมชนอุดรธานี</t>
  </si>
  <si>
    <t>ปรับปรุงบ้านพักรับรอง ศูนย์ศึกษาและพัฒนาชุมชนพิษณุโลก</t>
  </si>
  <si>
    <t>ครุภัณฑ์สำนักงาน ปรับปรุงสำนักงานพัฒนาชุมชนอำเภอท่าบ่อ จังหวัดหนองคาย</t>
  </si>
  <si>
    <t>ครุภัณฑ์โฆษณาและเผยแพร่ ปรับปรุงห้องประชุมสำนักงานพัฒนาชุมชนจังหวัดพังงา</t>
  </si>
  <si>
    <t>ปรับปรุงบ้านพักพัฒนาการจังหวัดมุกดาหาร สำนักงานพัฒนาชุมชนจังหวัดมุกดาหาร</t>
  </si>
  <si>
    <t>ปรับปรุงห้องประชุม สำนักงานพัฒนาชุมชนจังหวัดแม่ฮ่องสอน</t>
  </si>
  <si>
    <t>ครุภัณฑ์สำนักงาน ปรับปรุงสำนักงานพัฒนาชุมชนอำเภอดอนเจดีย์ 
จังหวัดสุพรรณบุรี</t>
  </si>
  <si>
    <t>ปรับปรุงสำนักงานพัฒนาชุมชนอำเภอเมืองสุพรรณบุรี จังหวัดสุพรรณบุรี</t>
  </si>
  <si>
    <t>ปรับปรุงสำนักงานพัฒนาชุมชนอำเภอหนองบัว จังหวัดนครสวรรค์</t>
  </si>
  <si>
    <t>จัดหาอุปกรณ์จัดเก็บและประมวลผลข้อมูลความจำเป็นพื้นฐาน (จปฐ.) และข้อมูลพื้นฐานระดับหมู่บ้าน (กชช. 2ค) กรมการพัฒนาชุมชน แขวงทุ่งสองห้อง 
เขตหลักสี่ กรุงเทพมหานคร</t>
  </si>
  <si>
    <t xml:space="preserve">โครงการพัฒนาหมู่บ้านเศรษฐกิจพอเพียง งานปรับปรุงพื้นที่ 
ตามแบบมาตรฐาน โคก หนอง นา ขนาด 1 ไร่ และขนาด 3 ไร่ 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</si>
  <si>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
อำเภอเพ็ญ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</si>
  <si>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
อำเภอเมืองยะลา จังหวัดยะลา</t>
  </si>
  <si>
    <t>ครุภัณฑ์สำหรับก่อสร้างศูนย์ส่งเสริม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</t>
  </si>
  <si>
    <t>ค่าปลูกป่าทดแทน ตำบลบางลูกเสือ อำเภอองครักษ์ จังหวัดนครนายก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</si>
  <si>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อำเภอเมืองยะลา จังหวัดยะลา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</si>
  <si>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2</t>
  </si>
  <si>
    <t>ครุภัณฑ์งานบ้านงานครัว สำนักงานพัฒนาชุมชนจังหวัดแพร่ ตำบลในเวียง 
อำเภอเมืองแพร่ จังหวัดแพร่</t>
  </si>
  <si>
    <t>รายละเอียดการใช้จ่ายงบลงทุน ประจำปีงบประมาณ พ.ศ. 2568</t>
  </si>
  <si>
    <t xml:space="preserve">ส่วนกลาง </t>
  </si>
  <si>
    <t>ประจำปีงบประมาณ พ.ศ. 2568</t>
  </si>
  <si>
    <t>โครงการสนับสนุนอาชีพครัวเรือนและพัฒนากลุ่มอาชีพในพี้นที่อุทกภัยเมืองนครศรีธรรมราช อันเนื่องมาจากพระราชดำริ จังหวัดนครศรีธรรมราช</t>
  </si>
  <si>
    <t xml:space="preserve"> 29 พ.ย.67</t>
  </si>
  <si>
    <t>คิดเป็น
ร้อยละ</t>
  </si>
  <si>
    <t>ครบกำหนด</t>
  </si>
  <si>
    <t>ส่วนกลาง 70 รายการ</t>
  </si>
  <si>
    <t>ศูนย์ศึกษาและพัฒนาชุมชน 14 รายการ</t>
  </si>
  <si>
    <t>งบกลาง 3 รายการ</t>
  </si>
  <si>
    <t>ก่อสร้างศูนย์เรียนรู้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</si>
  <si>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>เครื่องถ่ายเอกสาร ระบบดิจิตอล (ขาว-ดำ) ความเร็ว 30 แผ่นต่อนาที จำนวน 103 เครื่อง</t>
  </si>
  <si>
    <t>เครื่องถ่ายเอกสาร ระบบดิจิตอล (ขาว-ดำ) ความเร็ว 30 แผ่นต่อนาที จำนวน 61 เครื่อง</t>
  </si>
  <si>
    <t>ค่าบำรุงรักษาเครื่องคอมพิวเตอร์แม่ข่ายและอุปกรณ์จัดเก็บข้อมูล</t>
  </si>
  <si>
    <t>ส่งเสริมและสนับสนุนการพัฒนาหมู่บ้านต้นแบบการน้อมนำแนวพระราชดำริไปประยุกต์ใช้</t>
  </si>
  <si>
    <t>โครงการพัฒนาระบบโปรแกรมการเรียนรู้ในรูปแบบออนไลน์ (E-Learning) กรมการพัฒนาชุมชน</t>
  </si>
  <si>
    <t>ครุภัณฑ์โครงการจัดหาระบบสื่อใหม่ (New Media) 
เพื่อขับเคลื่อนการสร้างภาพลักษณ์ กรมการพัฒนาชุมชน</t>
  </si>
  <si>
    <t>จ้างเหมารถบัสปรับอากาศ เพื่อใช้ในข้าราชการโครงการพัฒนาข้าราชการที่อยู่ระหว่างทดลองปฏิบัติหน้าที่ราชการ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 จำวน 4 คัน</t>
  </si>
  <si>
    <t>จ้างทำสื่อประชาสัมพันธ์เผยแพร่ผลความสำเร็จของผู้นำฯ ทำหนังสือ 1,000 เล่ม</t>
  </si>
  <si>
    <t>โครงการก้าวสู่ปีที่ 63 กรมการพัฒนาชุมชน อย่างยั่งยืน</t>
  </si>
  <si>
    <t>จ้างทำตรายางและป่ายชื่ออะคริลิค จำนวน 6 รายการ</t>
  </si>
  <si>
    <t>จ้างเหมารถบัสโดยสารปรับอากาศเพื่อใช้ในโครงการประชุมเชิงปฏิบัติการเพื่อกำหนดแนวทางการขับเคลื่อนการบริหารทรัพยากรบุคคลที่มีประสิทธิภาพ</t>
  </si>
  <si>
    <t>จ้างทำประกาศนียบัตรพร้อมปก 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</si>
  <si>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จ้างทำเข็มวิทยฐานะ เพื่อใช้ในโครงการพัฒนาข้าราชการที่อยู่ระหว่างทดลองปฏิบัติหน้าที่ราชการ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</si>
  <si>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จ้างจัดนิทรรศการกิจกรรมกองทุนพัฒนาเด็กชนบทในพระราชูปถัมภ์</t>
  </si>
  <si>
    <t>ค่าสาธารณูปโภค-ค่าบริการสื่อสารโทรคมนาคม</t>
  </si>
  <si>
    <t>ค่าวัสดุสำนักงาน</t>
  </si>
  <si>
    <t xml:space="preserve"> 9 ต.ค.67</t>
  </si>
  <si>
    <t xml:space="preserve"> 24 ส.ค.67</t>
  </si>
  <si>
    <t>จังหวัดชัยภูมิ 2 รายการ</t>
  </si>
  <si>
    <t xml:space="preserve"> 13 ก.ย.67</t>
  </si>
  <si>
    <t>จังหวัดมุกดาหาร 1 รายการ</t>
  </si>
  <si>
    <t xml:space="preserve"> 24 มี.ค.68</t>
  </si>
  <si>
    <t>จังหวัดแม่ฮ่องสอน 2 รายการ</t>
  </si>
  <si>
    <t xml:space="preserve"> 15 ต.ค.67</t>
  </si>
  <si>
    <t xml:space="preserve"> 25 ธ.ค.67</t>
  </si>
  <si>
    <t xml:space="preserve"> 24 ก.ย.67</t>
  </si>
  <si>
    <t>จังหวัดสระแก้ว 1 รายการ</t>
  </si>
  <si>
    <t xml:space="preserve"> 30 ก.ย.67</t>
  </si>
  <si>
    <t xml:space="preserve"> 4 ก.ย.67</t>
  </si>
  <si>
    <t>จังหวัดราชบุรี 3 รายการ</t>
  </si>
  <si>
    <t xml:space="preserve"> 24 ต.ค.67</t>
  </si>
  <si>
    <t xml:space="preserve"> 26 พ.ย.67</t>
  </si>
  <si>
    <t>จังหวัดยะลา 5 รายการ</t>
  </si>
  <si>
    <t xml:space="preserve"> 16 ต.ค.67</t>
  </si>
  <si>
    <t>จังหวัดตาก 10 รายการ</t>
  </si>
  <si>
    <t xml:space="preserve"> 5 ต.ค.67</t>
  </si>
  <si>
    <t xml:space="preserve"> 31 ธ.ค.67</t>
  </si>
  <si>
    <t>จังหวัดนครศรีธรรมราช 4 รายการ</t>
  </si>
  <si>
    <t xml:space="preserve"> 23 ธ.ค.67</t>
  </si>
  <si>
    <t xml:space="preserve"> 25 ต.ค.67</t>
  </si>
  <si>
    <t xml:space="preserve"> 22 ม.ค.68</t>
  </si>
  <si>
    <t>จังหวัดสมุทรสาคร 6 รายการ</t>
  </si>
  <si>
    <t xml:space="preserve"> 27 ก.ย.67</t>
  </si>
  <si>
    <t>จังหวัดชุมพร 6 รายการ</t>
  </si>
  <si>
    <t xml:space="preserve"> 11 พ.ย.67</t>
  </si>
  <si>
    <t>จังหวัดตรัง 4 รายการ</t>
  </si>
  <si>
    <t>จังหวัดพัทลุง 16 รายการ</t>
  </si>
  <si>
    <t xml:space="preserve"> 6 ต.ค.67</t>
  </si>
  <si>
    <t xml:space="preserve"> 17 ต.ค.67</t>
  </si>
  <si>
    <t>จังหวัดประจวบคีรีขันธ์ 20 รายการ</t>
  </si>
  <si>
    <t xml:space="preserve"> 21 ต.ค.67</t>
  </si>
  <si>
    <t>จังหวัดหนองคาย 7 รายการ</t>
  </si>
  <si>
    <t xml:space="preserve"> 28 ม.ค.68</t>
  </si>
  <si>
    <t xml:space="preserve"> 11 ธ.ค.67</t>
  </si>
  <si>
    <t>จังหวัดบึงกาฬ 13 รายการ</t>
  </si>
  <si>
    <t xml:space="preserve"> 9 พ.ย.67</t>
  </si>
  <si>
    <t>จังหวัดเพชรบูรณ์ 9 รายการ</t>
  </si>
  <si>
    <t xml:space="preserve"> 7 พ.ย.67</t>
  </si>
  <si>
    <t xml:space="preserve"> 26 ต.ค.67</t>
  </si>
  <si>
    <t xml:space="preserve"> 30 ต.ค.67</t>
  </si>
  <si>
    <t xml:space="preserve"> 13 ต.ค.67</t>
  </si>
  <si>
    <t>จังหวัดอุดรธานี 7 รายการ</t>
  </si>
  <si>
    <t xml:space="preserve"> 30 พ.ย.67</t>
  </si>
  <si>
    <t>จังหวัดพะเยา 4 รายการ</t>
  </si>
  <si>
    <t xml:space="preserve"> 28 ต.ค.67</t>
  </si>
  <si>
    <t>จังหวัดสระบุรี 3 รายการ</t>
  </si>
  <si>
    <t xml:space="preserve"> 10 พ.ย.67</t>
  </si>
  <si>
    <t>จังหวัดอ่างทอง 2 รายการ</t>
  </si>
  <si>
    <t xml:space="preserve"> 27 ส.ค.67</t>
  </si>
  <si>
    <t xml:space="preserve"> 29 ก.ย.67</t>
  </si>
  <si>
    <t>จังหวัดปทุมธานี 2 รายการ</t>
  </si>
  <si>
    <t xml:space="preserve"> 18 ก.ย.67</t>
  </si>
  <si>
    <t>จังหวัดสุพรรณบุรี 5 รายการ</t>
  </si>
  <si>
    <t xml:space="preserve"> 25 พ.ย.67</t>
  </si>
  <si>
    <t>จังหวัดชัยนาท 1 รายการ</t>
  </si>
  <si>
    <t xml:space="preserve"> 10 ต.ค.67</t>
  </si>
  <si>
    <t>จังหวัดกระบี่ 3 รายการ</t>
  </si>
  <si>
    <t xml:space="preserve"> 12 พ.ย.67</t>
  </si>
  <si>
    <t>จังหวัดเลย 2 รายการ</t>
  </si>
  <si>
    <t>จังหวัดฉะเชิงเทรา 1 รายการ</t>
  </si>
  <si>
    <t>จังหวัดนครปฐม 2 รายการ</t>
  </si>
  <si>
    <t>จังหวัดสุราษฎร์ธานี 12 รายการ</t>
  </si>
  <si>
    <t xml:space="preserve"> 22 ต.ค.67</t>
  </si>
  <si>
    <t>จังหวัดพระนครศรีอยุธยา 2 รายการ</t>
  </si>
  <si>
    <t xml:space="preserve"> 20 ต.ค.67</t>
  </si>
  <si>
    <t>จังหวัดชลบุรี 2 รายการ</t>
  </si>
  <si>
    <t xml:space="preserve"> 7 ต.ค.67</t>
  </si>
  <si>
    <t>จังหวัดระยอง 1 รายการ</t>
  </si>
  <si>
    <t>จังหวัดอุบลราชธานี 3 รายการ</t>
  </si>
  <si>
    <t xml:space="preserve"> 27 ต.ค.67</t>
  </si>
  <si>
    <t>จังหวัดมหาสารคาม 9 รายการ</t>
  </si>
  <si>
    <t xml:space="preserve"> 1 ต.ค.67</t>
  </si>
  <si>
    <t>จังหวัดแพร่ 2 รายการ</t>
  </si>
  <si>
    <t>จังหวัดน่าน 4 รายการ</t>
  </si>
  <si>
    <t xml:space="preserve"> 23 ต.ค.67</t>
  </si>
  <si>
    <t>จังหวัดอุทัยธานี 1 รายการ</t>
  </si>
  <si>
    <t>จังหวัดพิษณุโลก 1 รายการ</t>
  </si>
  <si>
    <t>จังหวัดพิจิตร 1 รายการ</t>
  </si>
  <si>
    <t>จังหวัดสงขลา 2 รายการ</t>
  </si>
  <si>
    <t>จังหวัดนราธิวาส 1 รายการ</t>
  </si>
  <si>
    <t xml:space="preserve"> 12 ต.ค.67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</si>
  <si>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</si>
  <si>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</si>
  <si>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ศูนย์ศึกษาและพัฒนาชุมชนพิษณุโลก 3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</si>
  <si>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</si>
  <si>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</si>
  <si>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ศูนย์ศึกษาและพัฒนาชุมชนอุบลราชธานี 2 รายการ</t>
  </si>
  <si>
    <t>งบกลาง จำนวน 3 รายการ</t>
  </si>
  <si>
    <t xml:space="preserve"> 1 พ.ย.67</t>
  </si>
  <si>
    <t xml:space="preserve"> 3 ก.พ.68</t>
  </si>
  <si>
    <t>ผลการใช้จ่ายงบประมาณของหน่วยงานในสังกัดกระทรวงมหาดไทย ประจำปีงบประมาณ พ.ศ. 2568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</si>
  <si>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</si>
  <si>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</si>
  <si>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</si>
  <si>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</si>
  <si>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</si>
  <si>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</si>
  <si>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</si>
  <si>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</si>
  <si>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</si>
  <si>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</si>
  <si>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</si>
  <si>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</si>
  <si>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</si>
  <si>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</si>
  <si>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</si>
  <si>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</si>
  <si>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</si>
  <si>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</si>
  <si>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</si>
  <si>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</si>
  <si>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</si>
  <si>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</si>
  <si>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</si>
  <si>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</si>
  <si>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คงเหลือโอนกลับส่วนกลาง</t>
  </si>
  <si>
    <t>โครงการประตูระบายน้ำศรีสองรัก อันเนื่องมาจากพระราชดำริ จังหวัดเลย</t>
  </si>
  <si>
    <t xml:space="preserve"> 13 ธ.ค.67</t>
  </si>
  <si>
    <t>สพจ.เลย</t>
  </si>
  <si>
    <t>โครงการพัฒนาลุ่มน้ำห้วยหลวงตอนล่าง จังหวัดหนองคาย</t>
  </si>
  <si>
    <t>สพจ.อุดรธานี</t>
  </si>
  <si>
    <t>รวม (ผลการเบิกจ่าย + PO)</t>
  </si>
  <si>
    <t>โอนกลับส่วนกลาง</t>
  </si>
  <si>
    <t>โครงการคลองระบายน้ำหลาก บางบาล-บางไทร 
จังหวัดพระนครศรีอยุธยา</t>
  </si>
  <si>
    <t xml:space="preserve"> 26 ธ.ค.67</t>
  </si>
  <si>
    <t>สพจ.พระนครศรีอยุธยา</t>
  </si>
  <si>
    <t>โครงการประตูระบายน้ำบ้านก่อพร้อมระบบส่งน้ำ 
จังหวัดสกลนคร</t>
  </si>
  <si>
    <t>สพจ.สกลนคร</t>
  </si>
  <si>
    <t>โครงการเก็บน้ำลำน้ำชี อันเนื่องมาจากพระราชดำริ 
จังหวัดชัยภูมิ</t>
  </si>
  <si>
    <t>สพจ.ชัยภูมิ</t>
  </si>
  <si>
    <t>โครงการอ่างเก็บน้ำน้ำกิ จังหวัดน่าน</t>
  </si>
  <si>
    <t>สพจ.น่าน</t>
  </si>
  <si>
    <t>โครงการอ่างเก็บน้ำคลองโพล้ จังหวัดระยอง</t>
  </si>
  <si>
    <t>สพจ.ระยอง</t>
  </si>
  <si>
    <t>จังหวัดกาญจนบุรี 2 รายการ (เบิกจ่ายครบถ้วนแล้ว)</t>
  </si>
  <si>
    <t>จังหวัดนครพนม 5 รายการ (เบิกจ่ายครบถ้วนแล้ว)</t>
  </si>
  <si>
    <t>จังหวัดนครราชสีมา 3 รายการ (เบิกจ่ายครบถ้วนแล้ว)</t>
  </si>
  <si>
    <t>คงเหลือรับจัดสรร</t>
  </si>
  <si>
    <t>ครุภัณฑ์คอมพิวเตอร์ ส่วนกลาง (เครื่องคอมพิวเตอร์โน้ตบุ๊ค (MacBook Air 13 นิ้ว) จำนวน 5 เครื่อง ๆ ละ 29,580 บาท</t>
  </si>
  <si>
    <t>จังหวัดกาฬสินธุ์ 1 รายการ (เบิกจ่ายครบถ้วนแล้ว)</t>
  </si>
  <si>
    <t>จังหวัดเชียงราย 17 รายการ</t>
  </si>
  <si>
    <t>จังหวัดสกลนคร 4 รายการ (เบิกจ่ายครบถ้วนแล้ว)</t>
  </si>
  <si>
    <t>จังหวัดขอนแก่น 13 รายการ (เบิกจ่ายครบถ้วนแล้ว)</t>
  </si>
  <si>
    <t>จังหวัดภูเก็ต 4 รายการ (เบิกจ่ายครบถ้วนแล้ว)</t>
  </si>
  <si>
    <t>จังหวัดลำปาง 1 รายการ (เบิกจ่ายครบถ้วนแล้ว)</t>
  </si>
  <si>
    <t>จังหวัดหนองบัวลำภู 6 รายการ (เบิกจ่ายครบถ้วนแล้ว)</t>
  </si>
  <si>
    <t xml:space="preserve"> </t>
  </si>
  <si>
    <t>ศูนย์สารสนเทศเพื่อการพัฒนาชุมชน 1 รายการ</t>
  </si>
  <si>
    <t>สำนักงานพัฒนาชุมชนจังหวัด 1 รายการ</t>
  </si>
  <si>
    <t>สสช.</t>
  </si>
  <si>
    <t>โครงการอ่างเก็บน้ำลำห้วยบอน อันเนื่องมาจากพระราชดำริ จังหวัดอุบลราชธานี</t>
  </si>
  <si>
    <t xml:space="preserve"> 23 ม.ค.68</t>
  </si>
  <si>
    <t>สพจ.อุบลราชธานี</t>
  </si>
  <si>
    <t xml:space="preserve"> 8 ม.ค.68</t>
  </si>
  <si>
    <t>กค.</t>
  </si>
  <si>
    <t xml:space="preserve"> 2 ก.ย.68</t>
  </si>
  <si>
    <t>จ้างโครงการบำรุงรักษาระบบประชุมทางไกลผ่านอินเทอร์เน็ต 
พร้อมอุปกรณ์ศูนย์ข้อมูลกลางเพื่อการตัดสินใจ</t>
  </si>
  <si>
    <t xml:space="preserve"> 25 ก.ย.68</t>
  </si>
  <si>
    <t xml:space="preserve">ก่อสร้างอาคารโรงอาหาร ขนาด 120 ที่นั่ง ศูนย์ศึกษาและพัฒนาชุมชนยะลา </t>
  </si>
  <si>
    <t xml:space="preserve"> 28 ก.พ.68</t>
  </si>
  <si>
    <t>จ้างดำเนินโครงการตลาดอะเมซิ่ง ของกินของใช้ ของดีทั่วไทย</t>
  </si>
  <si>
    <t xml:space="preserve"> 10 พ.ค.68</t>
  </si>
  <si>
    <t>จ้างดำเนินโครงการบำรุงรักษาระบบป้องกันและรักษา
ความมั่นคงปลอดภัยระบบเทคโนโลยีสารสนเทศและการสื่อสาร</t>
  </si>
  <si>
    <t xml:space="preserve"> 25 ม.ค.68</t>
  </si>
  <si>
    <t xml:space="preserve"> 11 ม.ค.68</t>
  </si>
  <si>
    <t xml:space="preserve">ก่อสร้างระบบประปา แบบหอถังเหล็กเก็บน้ำ (ถังแชมเปญ) ขนาดความจุ 20 ลบ.ม. ศูนย์ศึกษาและพัฒนาชุมชนยะลา </t>
  </si>
  <si>
    <t xml:space="preserve"> 4 ต.ค.67</t>
  </si>
  <si>
    <t xml:space="preserve">ก่อสร้างลานกิจกรรมกลางแจ้ง ศูนย์ศึกษาและพัฒนาชุมชนพิษณุโลก </t>
  </si>
  <si>
    <t>โครงการเพิ่มประสิทธิภาพการเชื่อมโยงข้อมูลระบบ Big Data กรมการพัฒนาชุมชน</t>
  </si>
  <si>
    <t xml:space="preserve"> 19 มิ.ย.68</t>
  </si>
  <si>
    <t xml:space="preserve"> 29 มี.ค.68</t>
  </si>
  <si>
    <t>ก่อสร้างรั้ว ศูนย์สารภีอุบลราชธานี จังหวัดอุบลราชธานี</t>
  </si>
  <si>
    <t>จ้างขับเคลื่อนผู้นำชุมชนท่องเที่ยวต่อการรับรู้และการตลาด 4.0</t>
  </si>
  <si>
    <t xml:space="preserve">จ้างโครงการเพิ่มประสิทธิภาพเว็บไซต์บริการดิจิทัลของกรมการพัฒนาชุมชน (Digital Service) ที่เป็นไปตามมาตรฐานเว็บไซต์ภาครัฐ </t>
  </si>
  <si>
    <t xml:space="preserve"> 27 มิ.ย.68</t>
  </si>
  <si>
    <t xml:space="preserve"> 9 มิ.ย.68</t>
  </si>
  <si>
    <t>จ้างบำรุงรักษาระบบ BPM (PO ซ้ำ)</t>
  </si>
  <si>
    <t>กผ.</t>
  </si>
  <si>
    <t>สล.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</si>
  <si>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145 คัน</t>
  </si>
  <si>
    <t xml:space="preserve"> 28 พ.ย.67</t>
  </si>
  <si>
    <t xml:space="preserve"> 22 ธ.ค.67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</si>
  <si>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18 คัน</t>
  </si>
  <si>
    <t>ปรับปรุงศูนย์ศึกษาและพัฒนาชุมชนเพชรบุรี</t>
  </si>
  <si>
    <t>ก่อสร้างโดมอเนกประสงค์ ศูนย์ศึกษาและพัฒนาชุมชนลำปาง</t>
  </si>
  <si>
    <t>ก่อสร้างรั้วด้านหน้า ศูนย์ศึกษาและพัฒนาชุมชนลำปาง</t>
  </si>
  <si>
    <t xml:space="preserve"> 12 ก.ย.67</t>
  </si>
  <si>
    <t>จ้างดำเนินโครงการจัดทำรายงานคุณภาพชีวิตของคนไทยจากข้อมูลความจำเป็นพื้นฐาน (จปฐ.) ปี 2567</t>
  </si>
  <si>
    <t xml:space="preserve"> 1 ม.ค.68</t>
  </si>
  <si>
    <t xml:space="preserve"> 3 ต.ค.67</t>
  </si>
  <si>
    <t>ค่าวัสดุคอมพิวเตอร์ จำนวน 22 รายการ</t>
  </si>
  <si>
    <t>กจ.</t>
  </si>
  <si>
    <t xml:space="preserve">จ้างโครงการจัดมหกรรมแสดงผลสำเร็จของผู้นำการเปลี่ยนแปลง 
2.2 จัดมหกรรมส่งเสริมการใช้ประโยชน์จากแผนตำบล ทบทวนและจัดทำแผนพัฒนาบุคลากร กรมการพัฒนาชุมชน </t>
  </si>
  <si>
    <t xml:space="preserve"> 17 พ.ย.67</t>
  </si>
  <si>
    <t>ครุภัณ์ฑโฆษณาและเผยแพร่ โครงการปรับปรุงห้องสมุด
เพื่อรองรับการใช้พื้นที่รูปแบบ Co-Working Space</t>
  </si>
  <si>
    <t>ครุภัณฑ์คอมพิวเตอร์ โครงการปรับปรุงห้องสมุดเพื่อรองรับ
การใช้พื้นที่รูปแบบ Co-Working Space</t>
  </si>
  <si>
    <t xml:space="preserve">จ้างดำเนินโครงการพัฒนาต่อยอดภุมปัญญาผลิตภัณฑ์ Young OTOP 
สู่สากล </t>
  </si>
  <si>
    <t xml:space="preserve">จ้างดำเนินโครงการ Ethnic Model ผ้าชาติพันธุ์ </t>
  </si>
  <si>
    <t>จ้างดำเนินโครงการส่งเสริมภูมิปัญญาพัฒนาศักยภาพผ้าไทยและ
งานหัตถกรรม</t>
  </si>
  <si>
    <t>จ้างดำเนินโครงการพัฒนารูปแบบชุมชนภูมิปัญญาเพื่อพัฒนาผลิตภัณฑ์</t>
  </si>
  <si>
    <t>จ้างดำเนินโครงการพัฒนาผลิตภัณฑ์ OTOP Premium สู่สากล 
ประเภทผ้า เครื่องแต่งกาย และประเภทของใช้ ของตกแต่ง ของที่ระลึก</t>
  </si>
  <si>
    <t>จ้างดำเนินโครงการพัฒนาศักยภาพเยาวชนด้านผ้าไทยและงานหัตถกรรม หัตถศิลป์ สู่การเป็นผู้ประกอบการรุ่นใหม่ (New Gen 2024)</t>
  </si>
  <si>
    <t xml:space="preserve"> 13 พ.ย.67</t>
  </si>
  <si>
    <t xml:space="preserve">จ้างดำเนินโครงการพัฒนาศักยภาพผู้ประกอบการในการต่อยอด
ภูมิปัญญาผ้าไทยและงานหัตถกรรมด้วยนวัตกรรมสู่ความยั่งยืน </t>
  </si>
  <si>
    <t xml:space="preserve"> 14 ต.ค.67</t>
  </si>
  <si>
    <t>จ้างดำเนินโครงการการคัดสรรสุดยอดหนึ่งตำบล หนึ่งผลิตภัณฑ์ไทย ปี พ.ศ. 2567 (OTOP Product Champion : OPC) 11.3 การดำเนินการคัดสรรสุดยอดหนึ่งตำบล หนึ่งผลิตภัณฑ์ไทย ปี พ.ศ. 2567 กรุงเทพมหานคร และระดับประเทศ</t>
  </si>
  <si>
    <t xml:space="preserve"> 3 ธ.ค.67</t>
  </si>
  <si>
    <t>จ้างดำเนินโครงการพัฒนาผลิตภัณฑ์ OTOP Premium สู่สากล 
ประเภทอาหาร ประเภทเครื่องดื่ม และประเภทสมุนไพรที่ไม่ใช่อาหาร</t>
  </si>
  <si>
    <t xml:space="preserve"> 2 ม.ค.68</t>
  </si>
  <si>
    <t>จ้างดำเนินโครงการออกแบบและพัฒนาเว็บไซต์แฟชั่นแห่งความยั่งยืน (Sustainable Fashion)</t>
  </si>
  <si>
    <t xml:space="preserve"> 19 ธ.ค.67</t>
  </si>
  <si>
    <t>จ้างดำเนินโครงการนักออกแบบผ้าไทยใส่ให้สนุกรุ่นใหม่ 2567 (New Gen Young Designer 2024)</t>
  </si>
  <si>
    <t xml:space="preserve"> 20 ธ.ค.67</t>
  </si>
  <si>
    <t>จ้างดำเนินโครงการการจัดงาน OTOP TO THE TOWN</t>
  </si>
  <si>
    <t>ค่าวัสดุสำนักงาน และค่าวัสดุคอมพิวเตอร์ จำนวน 9 รายการ</t>
  </si>
  <si>
    <t>จ้างทำคุ่มือการใช้แพลตฟอร์มการตลาดออนไลน์ เพิ่มยอดขาย
ด้วยคอนเทนต์ จำนวน 1,000 เล่ม</t>
  </si>
  <si>
    <t>จ้างทำหนังสือการส่งเสริมผู้ผลิต ผู้ประกอบการ OTOP เข้าสู่เศรษฐกิจ
สีเขียว จำนวน 1,100 เล่ม</t>
  </si>
  <si>
    <t>สรุปบทเรียนการพัฒนาศักยภาพศูนย์เรียนรู้การพัฒนาคุณภาพชีวิต
ตามหลักทฤษฎีใหม่ ประยุกสู่ "โคก หนอง นา"</t>
  </si>
  <si>
    <t>จ้างทำเอกสารสนับสนุนส่งเสริมกระบวนการเรียนรู้การขับเคลื่อนการพัฒนาหมู่บ้านเศรษฐกิจพอเพียง (จัดทำและจัดพิมพ์หนังสือสรุปรายงานผลการน้อมนำแนวพระราชดำริของสมเด็จพระกนิษฐาธิราชเจ้ากรมสมเด็จพระเทพรัตนราชสุดฯ สยามบรมราชกุมารี สู่ปฏิบัติการปลูกผักสวนครัวเพื่อสร้างความมั่นคงทางอาหาร ประจำปีงบประมาณ พ.ศ. 2567) จำนวน 1,000 เล่ม</t>
  </si>
  <si>
    <t xml:space="preserve"> 2 ต.ค.67</t>
  </si>
  <si>
    <t xml:space="preserve"> 27 พ.ย.67</t>
  </si>
  <si>
    <t>สทอ.</t>
  </si>
  <si>
    <t>ค่าจ้างดำเนินโครงการจัดแสดงผลการดำเนินงานการเข้าถึงแหล่งทุนของประชาชน</t>
  </si>
  <si>
    <t xml:space="preserve">จังหวัดกำแพงเพชร 4 รายการ </t>
  </si>
  <si>
    <t xml:space="preserve">จังหวัดพังงา 4 รายการ </t>
  </si>
  <si>
    <t>รวมทั้งสิ้น 388 รายการ</t>
  </si>
  <si>
    <t>งบประมาณตาม พรบ. 385 รายการ</t>
  </si>
  <si>
    <t>จังหวัด 301 รายการ</t>
  </si>
  <si>
    <t>โอนเปลี่ยนแปลง
ระหว่างปี</t>
  </si>
  <si>
    <t>เป้าหมายการเบิกจ่าย/ใช้จ่ายงบประมาณภาครัฐ ปีงบประมาณ พ.ศ. 2568 เป็นรายไตรมาส (สะสม) ดังนี้</t>
  </si>
  <si>
    <t>ภาพรวม                                                ร้อยละ 27/ ร้อยละ 37</t>
  </si>
  <si>
    <t>ร้อยละ 53/ ร้อยละ 61</t>
  </si>
  <si>
    <t>ร้อยละ 75/ ร้อยละ 80</t>
  </si>
  <si>
    <t>ร้อยละ 94/ ร้อยละ 100</t>
  </si>
  <si>
    <t>รายจ่ายประจำ                                       ร้อยละ 35/ ร้อยละ 36</t>
  </si>
  <si>
    <t>ร้อยละ 57/ ร้อยละ 58</t>
  </si>
  <si>
    <t>ร้อยละ 80/ ร้อยละ 81</t>
  </si>
  <si>
    <t>ร้อยละ 98/ ร้อยละ 100</t>
  </si>
  <si>
    <t>รายจ่ายลงทุน                                        ร้อยละ 17/ ร้อยละ 39</t>
  </si>
  <si>
    <t>ร้อยละ 35/ ร้อยละ 66</t>
  </si>
  <si>
    <t>ร้อยละ 54/ ร้อยละ 77</t>
  </si>
  <si>
    <t>ร้อยละ 80/ ร้อยละ 100</t>
  </si>
  <si>
    <t>งบประมาณหลังโอนเปลี่ยนแปลง</t>
  </si>
  <si>
    <t>ปรับปรุงสำนักงานพัฒนาชุมชนอำเภอดอนพุด จังหวัดสระบุรี</t>
  </si>
  <si>
    <t>ติดตั้งหม้อแปลงไฟฟ้า ศูนย์ศึกษาและพัฒนาชุมชนนครนายก</t>
  </si>
  <si>
    <t>รายงานผลการใช้จ่ายงบรายจ่ายอื่น ประจำปีงบประมาณ พ.ศ. 2568</t>
  </si>
  <si>
    <t>วันที่
อนุมัติ</t>
  </si>
  <si>
    <t xml:space="preserve">จ้างโครงการเพิ่มประสิทธิภาพเทคโนโลยีดิจิทัลและนวัตกรรมด้านการบริหารจัดการและใช้ประโยชน์จากข้อมูลเพื่อการพัฒนาชุมชน 3.2 เพิ่มประสิทธิภาพข้อมูลเชิงพื้นที่เพื่อการพัฒนาการบริหารคุณภาพชีวิตคนไทยอย่างยั่งยืน </t>
  </si>
  <si>
    <t xml:space="preserve">ปรับปรุงศูนย์ศึกษาและพัฒนาชุมชนอุบลราชธานี </t>
  </si>
  <si>
    <t>จังหวัดร้อยเอ็ด 6 รายการ (เบิกจ่ายครบถ้วนแล้ว)</t>
  </si>
  <si>
    <t>จังหวัดลำพูน 3 รายการ (เบิกจ่ายครบถ้วนแล้ว)</t>
  </si>
  <si>
    <t>จังหวัดเชียงใหม่ 14 รายการ (เบิกจ่ายครบถ้วนแล้ว)</t>
  </si>
  <si>
    <t>สถาบันการพัฒนาชุมชน 1 รายการ</t>
  </si>
  <si>
    <t>ส่วนกลาง 17 รายการ</t>
  </si>
  <si>
    <t>รายจ่ายลงทุน - งบรายจ่ายอื่น</t>
  </si>
  <si>
    <t xml:space="preserve">สแกนเนอร์ สำหรับงานเก็บเอกสารระดับศูนย์บริการ แบบที่ 1 
จำนวน 970 เครื่อง </t>
  </si>
  <si>
    <t xml:space="preserve">จอสัมผัสอัจฉริยะ ขนาดไม่ต่ำกว่า 65 นิ้ว จำนวน 88 เครื่อง </t>
  </si>
  <si>
    <t>ครุภัณฑ์สำรวจ ส่วนกลาง จำนวน 1 รายการ</t>
  </si>
  <si>
    <t>ครุภัณฑ์คอมพิวเตอร์ ส่วนกลาง จำนวน 1 รายการ</t>
  </si>
  <si>
    <t>โครงการห้องสมุดอิเล็กทรอนิกส์ (E-Library)</t>
  </si>
  <si>
    <t>ครุภัณฑ์สำนักงาน ปรับปรุงสำนักงานพัฒนาชุมชนจังหวัดสมุทรปราการ</t>
  </si>
  <si>
    <t>ครุภัณฑ์สำนักงาน ปรับปรุงสำนักงานพัฒนาชุมชนอำเภอพรหมบุรี จังหวัดสิงห์บุรี</t>
  </si>
  <si>
    <t>ครุภัณฑ์สำนักงาน ปรับปรุงสำนักงานพัฒนาชุมชนอำเภอเมืองสิงห์บุรี 
จังหวัดสิงห์บุรี</t>
  </si>
  <si>
    <t>ครุภัณฑ์สำนักงาน ปรับปรุงสำนักงานพัฒนาชุมชนจังหวัดนครนายก</t>
  </si>
  <si>
    <t>ปรับปรุงสำนักงานพัฒนาชุมชนจังหวัดนครนายก</t>
  </si>
  <si>
    <t>ครุภัณฑ์สำนักงาน ปรับปรุงสำนักงานพัฒนาชุมชนจังหวัดนครราชสีมา</t>
  </si>
  <si>
    <t>ปรับปรุงสำนักงานพัฒนาชุมชนจังหวัดนครราชสีมา</t>
  </si>
  <si>
    <t>ครุภัณฑ์สำนักงาน ปรับปรุงสำนักงานพัฒนาชุมชนจังหวัดสุรินทร์</t>
  </si>
  <si>
    <t>ครุภัณฑ์สำนักงาน ปรับปรุงสำนักงานพัฒนาชุมชนจังหวัดศรีสะเกษ</t>
  </si>
  <si>
    <t>ปรับปรุงสำนักงานพัฒนาชุมชนจังหวัดศรีสะเกษ</t>
  </si>
  <si>
    <t>ครุภัณฑ์สำนักงาน ปรับปรุงสำนักงานพัฒนาชุมชนจังหวัดอุบลราชธานี</t>
  </si>
  <si>
    <t>ครุภัณฑ์สำนักงาน ปรับปรุงสำนักงานพัฒนาชุมชนจังหวัดขอนแก่น</t>
  </si>
  <si>
    <t>ครุภัณฑ์สำนักงาน ปรับปรุงสำนักงานพัฒนาชุมชนอำเภอเมืองขอนแก่น 
จังหวัดขอนแก่น</t>
  </si>
  <si>
    <t>ครุภัณฑ์สำนักงาน ปรับปรุงสำนักงานพัฒนาชุมชนจังหวัดสกลนคร</t>
  </si>
  <si>
    <t>ครุภัณฑ์สำนักงาน ปรับปรุงสำนักงานพัฒนาชุมชนจังหวัดเชียงใหม่</t>
  </si>
  <si>
    <t>ครุภัณฑ์สำนักงาน ปรับปรุงสำนักงานพัฒนาชุมชนอำเภอดอยหล่อ 
จังหวัดเชียงใหม่</t>
  </si>
  <si>
    <t>ครุภัณฑ์สำนักงาน ปรับปรุงสำนักงานพัฒนาชุมชนอำเภอสันกำแพง 
จังหวัดเชียงใหม่</t>
  </si>
  <si>
    <t>ครุภัณฑ์สำนักงาน ปรับปรุงสำนักงานพัฒนาชุมชนจังหวัดลำพูน</t>
  </si>
  <si>
    <t>ครุภัณฑ์สำนักงาน ปรับปรุงสำนักงานพัฒนาชุมชนอำเภอเมืองแพร่ จังหวัดแพร่</t>
  </si>
  <si>
    <t>ปรับปรุงสำนักงานพัฒนาชุมชนจังหวัดแพร่</t>
  </si>
  <si>
    <t>ครุภัณฑ์สำนักงาน ปรับปรุงสำนักงานพัฒนาชุมชนอำเภอปางศิลาทอง 
จังหวัดกำแพงเพชร</t>
  </si>
  <si>
    <t>ครุภัณฑ์สำนักงาน ปรับปรุงบ้านพักพัฒนาการจังหวัดตาก</t>
  </si>
  <si>
    <t xml:space="preserve">ปรับปรุงบ้านพักพัฒนาการจังหวัดตาก </t>
  </si>
  <si>
    <t>ครุภัณฑ์สำนักงาน ปรับปรุงสำนักงานพัฒนาชุมชนอำเภอปราณบุรี 
จังหวัดประจวบคีรีขันธ์</t>
  </si>
  <si>
    <t>ครุภัณฑ์สำนักงาน ปรับปรุงสำนักงานพัฒนาชุมชนอำเภอบางสะพาน 
จังหวัดประจวบคีรีขันธ์</t>
  </si>
  <si>
    <t>ครุภัณฑ์สำนักงาน ปรับปรุงสำนักงานพัฒนาชุมชนจังหวัดกระบี่</t>
  </si>
  <si>
    <t>ครุภัณฑ์สำนักงาน ปรับปรุงสำนักงานพัฒนาชุมชนอำเภอศรีบรรพต 
จังหวัดพัทลุง</t>
  </si>
  <si>
    <t>ครุภัณฑ์สำนักงาน ปรับปรุงสำนักงานพัฒนาชุมชนอำเภอควนขนุน
จังหวัดพัทลุง</t>
  </si>
  <si>
    <t>ปรับปรุงสำนักงานพัฒนาชุมชนจังหวัดยะลา</t>
  </si>
  <si>
    <t>ครุภัณฑ์สำนักงาน ศูนย์ศึกษาและพัฒนาชุมชนสระบุรี</t>
  </si>
  <si>
    <t>ครุภัณฑ์ไฟฟ้าและวิทยุ ศูนย์ศึกษาและพัฒนาชุมชนสระบุรี</t>
  </si>
  <si>
    <t>ครุภัณฑ์โฆษณาและเผยแพร่ ศูนย์ศึกษาและพัฒนาชุมชนสระบุรี</t>
  </si>
  <si>
    <t>ก่อสร้างฐานวางถังเก็บน้ำ หอพักทับกวาง 2 ศูนย์ศึกษาและพัฒนาชุมชนสระบุรี</t>
  </si>
  <si>
    <t>ปรับปรุงหม้อแปลงไฟฟ้า ศูนย์ศึกษาและพัฒนาชุมชนสระบุรี</t>
  </si>
  <si>
    <t>ครุภัณฑ์สำนักงาน ศูนย์ศึกษาและพัฒนาชุมชนนครราชสีมา</t>
  </si>
  <si>
    <t>ครุภัณฑ์โฆษณาและเผยแพร่ ศูนย์ศึกษาและพัฒนาชุมชนนครราชสีมา</t>
  </si>
  <si>
    <t>ครุภัณฑ์งานบ้านงานครัว ศูนย์ศึกษาและพัฒนาชุมชนนครราชสีมา</t>
  </si>
  <si>
    <t>ครุภัณฑ์โฆษณาและเผยแพร่ ศูนย์ศึกษาและพัฒนาชุมชนอุบลราชธานี</t>
  </si>
  <si>
    <t>ต่อเติมรั้วศูนย์สารภีอุบลราชธานี ศูนย์ศึกษาและพัฒนาชุมชนอุบลราชธานี</t>
  </si>
  <si>
    <t>ครุภัณฑ์โฆษณาและเผยแพร่ ศูนย์ศึกษาและพัฒนาชุมชนลำปาง</t>
  </si>
  <si>
    <t>ครุภัณฑ์การเกษตร ศูนย์ศึกษาและพัฒนาชุมชนลำปาง</t>
  </si>
  <si>
    <t>ครุภัณฑ์คอมพิวเตอร์ ศูนย์ศึกษาและพัฒนาชุมชนลำปาง</t>
  </si>
  <si>
    <t>ครุภัณฑ์งานบ้านงานครัว ศูนย์ศึกษาและพัฒนาชุมชนลำปาง</t>
  </si>
  <si>
    <t>ครุภัณฑ์โฆษณาและเผยแพร่ ศูนย์ศึกษาและพัฒนาชุมชนเพชรบุรี</t>
  </si>
  <si>
    <t>ครุภัณฑ์งานบ้านงานครัว ศูนย์ศึกษาและพัฒนาชุมชนเพชรบุรี</t>
  </si>
  <si>
    <t>ปรับปรุงอาคารหอพัก 2 ชั้น (ส่องแสงจันทร์) ศูนย์ศึกษาและพัฒนาชุมชนเพชรบุรี</t>
  </si>
  <si>
    <t>ปรับปรุงระบบไฟฟ้าและระบบอินเตอร์เน็ต ศูนย์ศึกษาและพัฒนาชุมชนเพชรบุรี</t>
  </si>
  <si>
    <t>ปรับปรุงอาคารบรรยาย 1 ศูนย์ศึกษาและพัฒนาชุมชนเพชรบุรี</t>
  </si>
  <si>
    <t>ครุภัณฑ์โฆษณาและเผยแพร่ ศูนย์ศึกษาและพัฒนาชุมชนยะลา</t>
  </si>
  <si>
    <t>ปรับปรุงอาคารห้องประชุมเล็ก ศูนย์ศึกษาและพัฒนาชุมชนยะลา</t>
  </si>
  <si>
    <t>ครุภัณฑ์สำนักงาน ส่วนกลาง จำนวน 1 รายการ</t>
  </si>
  <si>
    <t>ปรับปรุงระบบจำหน่ายไฟฟ้าภายในศูนย์ศึกษาและพัฒนาชุมชนนครนายก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</si>
  <si>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</si>
  <si>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สถาบันการพัฒนาชุมชน</t>
  </si>
  <si>
    <t>สิงห์บุรี</t>
  </si>
  <si>
    <t>อุบลราชธานี</t>
  </si>
  <si>
    <t>กระบี่</t>
  </si>
  <si>
    <t>จังหวัดยโสธร 9 รายการ (เบิกจ่ายครบถ้วนแล้ว)</t>
  </si>
  <si>
    <t>จังหวัดศรีสะเกษ 15 รายการ (เบิกจ่ายครบถ้วนแล้ว)</t>
  </si>
  <si>
    <t>จังหวัดปราจีนบุรี 4 รายการ (เบิกจ่ายครบถ้วนแล้ว)</t>
  </si>
  <si>
    <t>2</t>
  </si>
  <si>
    <t>โครงการอ่างเก็บน้ำแม่มอกอันเนื่องมาจากพระราชดำริ
จังหวัดลำปาง</t>
  </si>
  <si>
    <t xml:space="preserve"> 10 มี.ค.68</t>
  </si>
  <si>
    <t>สพจ.ลำปาง</t>
  </si>
  <si>
    <t>งานระบบไฟฟ้า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</si>
  <si>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อาคารศูนย์เรียนรู้อเนกประสงค์ศูนย์ส่งเสริม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</si>
  <si>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งานระบบประปา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</si>
  <si>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 xml:space="preserve"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</t>
  </si>
  <si>
    <t>ปรับปรุงศูนย์สารภี จังหวัดเชียงใหม่</t>
  </si>
  <si>
    <t xml:space="preserve">เครื่องพิมพ์ Multifunction แบบฉีดหมึกพร้อมติดตั้งถังหมึกพิมพ์ (Inkjet Tank Printer) </t>
  </si>
  <si>
    <t>รายจ่ายประจำ (งบบุคลากร งบดำเนินงาน และงบรายจ่ายอื่น)</t>
  </si>
  <si>
    <t>รายจ่ายลงทุน (งบดำเนินงาน งบลงทุน และงบรายจ่ายอื่น)</t>
  </si>
  <si>
    <t>ลำดับที่</t>
  </si>
  <si>
    <t>รายงานผลการใช้จ่ายรายจ่ายลงทุน ประจำปีงบประมาณ พ.ศ. 2568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</si>
  <si>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</si>
  <si>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โอนเปลี่ยนแปลงรายการงบลงทุน</t>
  </si>
  <si>
    <t xml:space="preserve"> 30 มิ.ย. 68</t>
  </si>
  <si>
    <t>ถอนคืนเงินรายได้แผ่นดิน กรณีที่ได้รับชดใช้ค่าสินไหมทดแทนในโครงการแก้ไขปัญหาความยากจน (กข.คจ.)</t>
  </si>
  <si>
    <t>สพจ.พิษณุโลก</t>
  </si>
  <si>
    <t>รายงานผลการเบิกจ่ายงบประมาณเงินกันไว้เบิกเหลื่อมปี ปีงบประมาณ พ.ศ. 2567</t>
  </si>
  <si>
    <t>ปรับปรุงห้องปฏิบัติงานอธิบดีกรมการพัฒนาชุมชน</t>
  </si>
  <si>
    <t>รายงานผลการใช้จ่ายงบกลาง ประจำปีงบประมาณ พ.ศ. 2568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</si>
  <si>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
อันเนื่องมาจากพระราชดำริ ตำบลบ้านปิน อำเภอดอกคำใต้ จังหวัดพะเยา</t>
  </si>
  <si>
    <t xml:space="preserve"> 7 ก.ค. 68</t>
  </si>
  <si>
    <t>สพจ.พะเยา</t>
  </si>
  <si>
    <t>สำนักเสริมสร้างความเข้มแข็งชุมชน 4 รายการ</t>
  </si>
  <si>
    <t xml:space="preserve">จอสัมผัสอัจฉริยะ ขนาดไม่ต่ำกว่า 65 นิ้ว จำนวน 8 เครื่อง </t>
  </si>
  <si>
    <t>งานระบบประปา 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 
1 แห่ง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</si>
  <si>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</si>
  <si>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21 ก.ค.68</t>
  </si>
  <si>
    <t>ส่วนกลาง 10 รายการ</t>
  </si>
  <si>
    <t>ศูนย์ศึกษาและพัฒนาชุมชน 33 รายการ</t>
  </si>
  <si>
    <t>สำนักงานพัฒนาชุมชนจังหวัด 40 รายการ</t>
  </si>
  <si>
    <t>ปรับปรุงสำนักงานพัฒนาชุมชนจังหวัดสงขลา</t>
  </si>
  <si>
    <t>ปรับปรุงห้องทำงานพัฒนาการจังหวัดสงขลา สำนักงานพัฒนาชุมชนจังหวัดสงขลา</t>
  </si>
  <si>
    <t>งานรื้อถอนเรือนวิทยากร 2 ศูนย์ศึกษาและพัฒนาชุมชนนครนายก</t>
  </si>
  <si>
    <t>ปรับปรุงอาคารศูนย์เรียนรู้ ศูนย์สารภีอุบลราชธานี ศูนย์ศึกษาและพัฒนาชุมชนอุบลราชธานี</t>
  </si>
  <si>
    <t>ติดตั้งและวางท่อขยายเขตประปาเข้าบ่อพักส่วนกลางและบ้านพักข้าราชการภายในศูนย์ศึกษาและพัฒนาชุมชนอุดรธานี</t>
  </si>
  <si>
    <t>ปรรับปรุงห้องอาคารชวนชม 120 ที่นั่ง ศูนย์ศึกษาและพัฒนาชุมชนอุดรธานี</t>
  </si>
  <si>
    <t>ก่อสร้างรั้วลวดหนาม สูง 1.50 เมตร ยาวไม่น้อยกว่า 389 เมตร ศูนย์ศึกษาและพัฒนาชุมชนนครศรีธรรมราช</t>
  </si>
  <si>
    <t>ปรับปรุงระบบไฟฟ้าส่องสว่างภายในศูนย์ศึกษาและพัฒนาชุมชนสระบุรี</t>
  </si>
  <si>
    <t>ปรับปรุงหอประชุม ขนาด 250 ที่นั่ง (สิริสองแคว) ศูนย์ศึกษาและพัฒนาชุมชนพิษณุโลก</t>
  </si>
  <si>
    <t>ปรับปรุงรั้วศูนย์ศึกษาและพัฒนาชุมชนพิษณุโลก</t>
  </si>
  <si>
    <t>รายการเงินสำรองจ่ายเพื่อกรณีฉุกเฉินหรือจำเป็น ค่าใช้จ่ายในโครงการศึกษาและพัฒนาองค์ความรู้ผ้าย้อมคราม
เพื่อการพัฒนาผลิตภัณฑ์สู่สากล 2568 (Kraam International symposium 2025)</t>
  </si>
  <si>
    <t xml:space="preserve"> 5 ส.ค.68</t>
  </si>
  <si>
    <t xml:space="preserve"> 15 ต.ค.68</t>
  </si>
  <si>
    <t xml:space="preserve"> 12 ก.ย.68</t>
  </si>
  <si>
    <t>ข้อมูลวันที่ 5 กันยายน 2568</t>
  </si>
  <si>
    <t xml:space="preserve">ข้อมูลสะสมตั้งแต่วันที่ 1 ตุลาคม 2567  ถึงวันที่ 12 กันยายน 2568 </t>
  </si>
  <si>
    <t>ศูนย์ศึกษาและพัฒนาชุมชน 9 รายการ</t>
  </si>
  <si>
    <t>สำนักงานพัฒนาชุมชนจังหวัด 187 รายการ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</si>
  <si>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</si>
  <si>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>ข้อมูลสะสมตั้งแต่วันที่ 1 ตุลาคม 2567 ถึงวันที่ 12 กันยายน 2568</t>
  </si>
  <si>
    <t>ปรับปรุงห้องทำงานสำนักงานพัฒนาชุมชนอำเภออุทัย 
จังหวัดพระนครศรีอยุธยา</t>
  </si>
  <si>
    <t>โรงเก็บพัสดุ ขนาด 65 ตารางเมตร (ฐานรากไม่ตอกเสาเข็ม) 
บ้านพักพัฒนาการจังหวัดสระบุรี อำเภอเมืองสระบุรี จังหวัดสระบุรี</t>
  </si>
  <si>
    <t>ปรับปรุงสำนักงานพัฒนาชุมชนจังหวัดจันทบุรี</t>
  </si>
  <si>
    <t>ปรับปรุงสำนักงานพัฒนาชุมชนจังหวัดฉะเชิงเทรา</t>
  </si>
  <si>
    <t>ปรับปรุงสำนักงานพัฒนาชุมชนอำเภอโนนดินแดง จังหวัดบุรีรัมย์</t>
  </si>
  <si>
    <t>ปรับปรุงห้องพัฒนาการอำเภอสิรินธร จังหวัดอุบลราชธานี</t>
  </si>
  <si>
    <t>ปรับปรุงสำนักงานพัฒนาชุมชนอำเภอวารินชำราบ จังหวัดอุบลราชธานี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</si>
  <si>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</si>
  <si>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</si>
  <si>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ต่อเติมผนังกั้นห้องสำนักงานพัฒนาชุมชนอำเภอกุดรัง จังหวัดมหาสารคาม</t>
  </si>
  <si>
    <t>โรงจอดรถบ้านพักข้าราชการ สำนักงานพัฒนาชุมชนจังหวัดสกลนคร</t>
  </si>
  <si>
    <t>ปรับปรุงสำนักงานพัฒนาชุมชนอำเภอสันป่าตอง จังหวัดเชียงใหม่</t>
  </si>
  <si>
    <t>ติดตั้งระบบไฟฟ้า สำนักงานพัฒนาชุมชนจังหวัดกำแพงเพชร</t>
  </si>
  <si>
    <t>ปรับปรุงสำนักงานพัฒนาชุมชนจังหวัดสุพรรณบุรี</t>
  </si>
  <si>
    <t>ปรับปรุงสำนักงานพัฒนาชุมชนจังหวัดประจวบคีรีขันธ์</t>
  </si>
  <si>
    <t>ปรับปรุงบ้านพักเจ้าหน้าที่ สำนักงานพัฒนาชุมชนอำเภอเหนือคลอง 
จังหวัดกระบี่</t>
  </si>
  <si>
    <t>ปรับปรุงบ้านพักข้าราชการ เลขที่ 110/22 ถนนนริศา ตำบลตลาดใหญ่ 
อำเภอเมืองภูเก็ต จังหวัดภูเก็ต</t>
  </si>
  <si>
    <t>ปรับปรุงบ้านพักสำนักงานพัฒนาชุมชนอำเภอเคียนซา จังหวัดสุราษฎร์ธานี</t>
  </si>
  <si>
    <t>ปรับปรุงห้องประชุมสำนักงานพัฒนาชุมชนจังหวัดสงขลา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</si>
  <si>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</si>
  <si>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</si>
  <si>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ก่อสร้างห้องน้ำรวม ชาย - หญิง บ้านพักข้าราชการพัฒนาชุมชนจังหวัดพัทลุง</t>
  </si>
  <si>
    <t>ก่อสร้างห้องเก็บของ - โรงรถ บ้านพักข้าราชการพัฒนาชุมชนจังหวัดพัทลุง</t>
  </si>
  <si>
    <t>บิ้วอินตู้เก็บเอกสาร สำนักงานพัฒนาชุมชนอำเภอศรีสาคร จังหวัดนราธิวาส</t>
  </si>
  <si>
    <t>ก่อสร้างป้อมยาม ศูนย์ศึกษาและพัฒนาชุมชนสระบุรี</t>
  </si>
  <si>
    <t>ติดตั้งและวางท่อขยายเขตประปาเข้าบ่อพักส่วนกลางภายในศูนย์ศึกษาและพัฒนาชุมชนอุดรธานี</t>
  </si>
  <si>
    <t>ปรับปรุงบ้านพักรับรอง (บ้านระดับ 9) ศูนย์ศึกษาและพัฒนาชุมชนพิษณุโลก</t>
  </si>
  <si>
    <t>ก่อสร้างถนนคอนกรีตเสริมเหล็ก ทางเข้า - ออก ขนาดกว้าง 5 เมตร ยาว 48.50 เมตร ศูนย์ศึกษาและพัฒนาชุมชนพิษณุโลก</t>
  </si>
  <si>
    <t>ปรับปรุงรั้วคอนกรีตบล็อคเหตุวาตภัย ศูนย์ศึกษาและพัฒนาชุมชนนครศรีธรรมราช</t>
  </si>
  <si>
    <t>จันทบุรี</t>
  </si>
  <si>
    <t xml:space="preserve">ข้อมูลสะสมตั้งแต่วันที่ 1 ตุลาคม 2567 ถึงวันที่ 12 กันยายน 2568 </t>
  </si>
  <si>
    <t xml:space="preserve">ข้อมูลสะสมตั้งแต่วันที่ 1 กรกฎาคม 2568 ถึงวันที่ 12 กันยายน 2568 </t>
  </si>
  <si>
    <t xml:space="preserve">รายการเงินสำรองจ่ายเพื่อกรณีฉุกเฉินหรือจำเป็น เพื่อเป็นค่าใช้จ่ายในการดำเนินโครงการสร้างอัตลักษณ์เมือง (DNA) และ Marketing ภายใต้ 5 Must (Visit, Eat, Shop, Mu, Rest) </t>
  </si>
  <si>
    <t xml:space="preserve"> 3 ก.ย.68</t>
  </si>
  <si>
    <t xml:space="preserve">ข้อมูลสะสมตั้งแต่วันที่ 29 พฤศจิกายน 2567 ถึงวันที่ 12 กันยายน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</si>
</sst>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21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hulabhorn Likit Text Light"/>
      <family val="3"/>
    </font>
    <font>
      <sz val="18"/>
      <name val="Chulabhorn Likit Text Light"/>
      <family val="3"/>
    </font>
    <font>
      <sz val="17"/>
      <name val="Chulabhorn Likit Text Light"/>
      <family val="3"/>
    </font>
    <font>
      <b/>
      <sz val="11"/>
      <color theme="0"/>
      <name val="Chulabhorn Likit Text Light"/>
      <family val="3"/>
    </font>
    <font>
      <b/>
      <sz val="17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7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7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8" fillId="0" borderId="0"/>
    <xf numFmtId="0" fontId="46" fillId="0" borderId="0"/>
    <xf numFmtId="0" fontId="46" fillId="0" borderId="0"/>
    <xf numFmtId="0" fontId="45" fillId="0" borderId="0"/>
    <xf numFmtId="0" fontId="89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92" fillId="0" borderId="0"/>
    <xf numFmtId="0" fontId="37" fillId="0" borderId="0"/>
    <xf numFmtId="0" fontId="59" fillId="0" borderId="0"/>
    <xf numFmtId="0" fontId="37" fillId="0" borderId="0"/>
    <xf numFmtId="0" fontId="93" fillId="0" borderId="0"/>
    <xf numFmtId="43" fontId="93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92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4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5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6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7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7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11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13" fillId="0" borderId="0"/>
    <xf numFmtId="0" fontId="17" fillId="11" borderId="39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4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5" fillId="0" borderId="0"/>
    <xf numFmtId="0" fontId="14" fillId="0" borderId="0"/>
    <xf numFmtId="43" fontId="14" fillId="0" borderId="0" applyFont="0" applyFill="0" applyBorder="0" applyAlignment="0" applyProtection="0"/>
    <xf numFmtId="0" fontId="118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25" fillId="0" borderId="0"/>
    <xf numFmtId="0" fontId="125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9" applyNumberFormat="0" applyFont="0" applyAlignment="0" applyProtection="0"/>
    <xf numFmtId="0" fontId="6" fillId="11" borderId="39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27" fillId="0" borderId="0"/>
    <xf numFmtId="0" fontId="3" fillId="0" borderId="0"/>
    <xf numFmtId="0" fontId="78" fillId="0" borderId="0"/>
    <xf numFmtId="0" fontId="128" fillId="0" borderId="0"/>
    <xf numFmtId="0" fontId="129" fillId="0" borderId="0"/>
    <xf numFmtId="0" fontId="2" fillId="0" borderId="0"/>
    <xf numFmtId="0" fontId="131" fillId="0" borderId="0"/>
    <xf numFmtId="0" fontId="132" fillId="0" borderId="0"/>
    <xf numFmtId="0" fontId="133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36" fillId="0" borderId="0"/>
    <xf numFmtId="0" fontId="138" fillId="0" borderId="0"/>
    <xf numFmtId="0" fontId="59" fillId="0" borderId="0"/>
    <xf numFmtId="0" fontId="143" fillId="0" borderId="0"/>
    <xf numFmtId="0" fontId="148" fillId="0" borderId="0"/>
    <xf numFmtId="0" fontId="148" fillId="0" borderId="0"/>
    <xf numFmtId="0" fontId="151" fillId="0" borderId="0"/>
  </cellStyleXfs>
  <cellXfs count="1078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59" fillId="0" borderId="0" xfId="15"/>
    <xf numFmtId="0" fontId="86" fillId="0" borderId="0" xfId="15" applyFont="1"/>
    <xf numFmtId="0" fontId="87" fillId="0" borderId="0" xfId="33"/>
    <xf numFmtId="0" fontId="91" fillId="0" borderId="0" xfId="15" applyFont="1"/>
    <xf numFmtId="0" fontId="90" fillId="0" borderId="0" xfId="15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0" fontId="87" fillId="0" borderId="0" xfId="33" applyAlignment="1">
      <alignment vertical="center"/>
    </xf>
    <xf numFmtId="0" fontId="90" fillId="0" borderId="0" xfId="15" applyFont="1" applyAlignment="1">
      <alignment vertical="top"/>
    </xf>
    <xf numFmtId="0" fontId="59" fillId="0" borderId="0" xfId="15" applyAlignment="1">
      <alignment vertical="top"/>
    </xf>
    <xf numFmtId="0" fontId="122" fillId="0" borderId="0" xfId="15" applyFont="1" applyAlignment="1">
      <alignment vertical="center"/>
    </xf>
    <xf numFmtId="0" fontId="100" fillId="0" borderId="0" xfId="15" applyFont="1" applyAlignment="1">
      <alignment horizontal="center"/>
    </xf>
    <xf numFmtId="0" fontId="100" fillId="0" borderId="0" xfId="15" applyFont="1" applyAlignment="1">
      <alignment horizontal="center" vertical="center"/>
    </xf>
    <xf numFmtId="0" fontId="100" fillId="0" borderId="0" xfId="15" applyFont="1" applyAlignment="1">
      <alignment horizontal="left"/>
    </xf>
    <xf numFmtId="0" fontId="100" fillId="0" borderId="0" xfId="15" applyFont="1"/>
    <xf numFmtId="165" fontId="100" fillId="0" borderId="0" xfId="3" applyFont="1"/>
    <xf numFmtId="2" fontId="100" fillId="0" borderId="0" xfId="15" applyNumberFormat="1" applyFont="1"/>
    <xf numFmtId="0" fontId="100" fillId="0" borderId="20" xfId="15" applyFont="1" applyBorder="1" applyAlignment="1">
      <alignment horizontal="center"/>
    </xf>
    <xf numFmtId="165" fontId="100" fillId="0" borderId="20" xfId="3" applyFont="1" applyBorder="1" applyAlignment="1">
      <alignment horizontal="center"/>
    </xf>
    <xf numFmtId="0" fontId="100" fillId="0" borderId="3" xfId="15" applyFont="1" applyBorder="1"/>
    <xf numFmtId="0" fontId="100" fillId="0" borderId="3" xfId="15" applyFont="1" applyBorder="1" applyAlignment="1">
      <alignment horizontal="center"/>
    </xf>
    <xf numFmtId="165" fontId="117" fillId="0" borderId="0" xfId="3" applyFont="1"/>
    <xf numFmtId="0" fontId="124" fillId="0" borderId="0" xfId="15" applyFont="1"/>
    <xf numFmtId="165" fontId="124" fillId="0" borderId="0" xfId="3" applyFont="1"/>
    <xf numFmtId="0" fontId="124" fillId="0" borderId="0" xfId="15" applyFont="1" applyAlignment="1">
      <alignment horizontal="center"/>
    </xf>
    <xf numFmtId="0" fontId="117" fillId="0" borderId="3" xfId="33" applyFont="1" applyBorder="1" applyAlignment="1">
      <alignment horizontal="center"/>
    </xf>
    <xf numFmtId="165" fontId="117" fillId="0" borderId="3" xfId="3" applyFont="1" applyBorder="1" applyAlignment="1">
      <alignment horizontal="center"/>
    </xf>
    <xf numFmtId="0" fontId="100" fillId="0" borderId="0" xfId="33" applyFont="1"/>
    <xf numFmtId="0" fontId="123" fillId="0" borderId="0" xfId="33" applyFont="1"/>
    <xf numFmtId="0" fontId="117" fillId="0" borderId="0" xfId="33" applyFont="1" applyAlignment="1">
      <alignment horizontal="center"/>
    </xf>
    <xf numFmtId="0" fontId="117" fillId="0" borderId="0" xfId="33" applyFont="1"/>
    <xf numFmtId="0" fontId="100" fillId="0" borderId="20" xfId="15" applyFont="1" applyBorder="1" applyAlignment="1">
      <alignment horizontal="left"/>
    </xf>
    <xf numFmtId="0" fontId="100" fillId="0" borderId="3" xfId="33" applyFont="1" applyBorder="1"/>
    <xf numFmtId="165" fontId="100" fillId="0" borderId="3" xfId="3" applyFont="1" applyBorder="1"/>
    <xf numFmtId="2" fontId="100" fillId="0" borderId="3" xfId="33" applyNumberFormat="1" applyFont="1" applyBorder="1"/>
    <xf numFmtId="0" fontId="100" fillId="0" borderId="6" xfId="15" applyFont="1" applyBorder="1" applyAlignment="1">
      <alignment horizontal="center"/>
    </xf>
    <xf numFmtId="0" fontId="100" fillId="0" borderId="6" xfId="15" applyFont="1" applyBorder="1" applyAlignment="1">
      <alignment horizontal="center" vertical="center"/>
    </xf>
    <xf numFmtId="165" fontId="100" fillId="0" borderId="6" xfId="3" applyFont="1" applyBorder="1" applyAlignment="1">
      <alignment horizontal="center"/>
    </xf>
    <xf numFmtId="0" fontId="99" fillId="0" borderId="6" xfId="15" applyFont="1" applyBorder="1" applyAlignment="1">
      <alignment horizontal="center" vertical="center"/>
    </xf>
    <xf numFmtId="2" fontId="99" fillId="0" borderId="6" xfId="15" applyNumberFormat="1" applyFont="1" applyBorder="1" applyAlignment="1">
      <alignment horizontal="center" vertical="center"/>
    </xf>
    <xf numFmtId="165" fontId="99" fillId="0" borderId="6" xfId="3" applyFont="1" applyBorder="1" applyAlignment="1">
      <alignment horizontal="center" vertical="center"/>
    </xf>
    <xf numFmtId="0" fontId="100" fillId="0" borderId="13" xfId="15" applyFont="1" applyBorder="1" applyAlignment="1">
      <alignment horizontal="center"/>
    </xf>
    <xf numFmtId="165" fontId="107" fillId="0" borderId="13" xfId="185" applyFont="1" applyBorder="1" applyAlignment="1">
      <alignment wrapText="1"/>
    </xf>
    <xf numFmtId="165" fontId="107" fillId="0" borderId="3" xfId="185" applyFont="1" applyBorder="1" applyAlignment="1">
      <alignment wrapText="1"/>
    </xf>
    <xf numFmtId="0" fontId="101" fillId="0" borderId="3" xfId="183" applyFont="1" applyBorder="1" applyAlignment="1">
      <alignment horizontal="center" vertical="center"/>
    </xf>
    <xf numFmtId="43" fontId="116" fillId="0" borderId="0" xfId="55" applyFont="1" applyFill="1" applyAlignment="1">
      <alignment vertical="center"/>
    </xf>
    <xf numFmtId="43" fontId="116" fillId="0" borderId="0" xfId="55" applyFont="1" applyFill="1" applyAlignment="1">
      <alignment horizontal="center" vertical="center"/>
    </xf>
    <xf numFmtId="0" fontId="135" fillId="0" borderId="0" xfId="33" applyFont="1" applyAlignment="1">
      <alignment vertical="center"/>
    </xf>
    <xf numFmtId="0" fontId="135" fillId="0" borderId="0" xfId="33" applyFont="1"/>
    <xf numFmtId="165" fontId="107" fillId="0" borderId="3" xfId="206" applyFont="1" applyFill="1" applyBorder="1" applyAlignment="1">
      <alignment vertical="center"/>
    </xf>
    <xf numFmtId="43" fontId="74" fillId="0" borderId="0" xfId="10" applyNumberFormat="1" applyFont="1"/>
    <xf numFmtId="0" fontId="106" fillId="9" borderId="6" xfId="10" applyFont="1" applyFill="1" applyBorder="1" applyAlignment="1">
      <alignment horizontal="left" vertical="center"/>
    </xf>
    <xf numFmtId="0" fontId="101" fillId="0" borderId="27" xfId="10" applyFont="1" applyBorder="1" applyAlignment="1">
      <alignment horizontal="center"/>
    </xf>
    <xf numFmtId="0" fontId="101" fillId="0" borderId="27" xfId="10" applyFont="1" applyBorder="1" applyAlignment="1">
      <alignment horizontal="left"/>
    </xf>
    <xf numFmtId="0" fontId="101" fillId="0" borderId="0" xfId="10" applyFont="1" applyAlignment="1">
      <alignment horizontal="center"/>
    </xf>
    <xf numFmtId="0" fontId="107" fillId="0" borderId="0" xfId="10" applyFont="1" applyAlignment="1">
      <alignment horizontal="left"/>
    </xf>
    <xf numFmtId="0" fontId="145" fillId="0" borderId="0" xfId="33" applyFont="1"/>
    <xf numFmtId="0" fontId="100" fillId="0" borderId="3" xfId="33" applyFont="1" applyBorder="1" applyAlignment="1">
      <alignment horizontal="center"/>
    </xf>
    <xf numFmtId="43" fontId="102" fillId="0" borderId="8" xfId="37" applyFont="1" applyBorder="1" applyAlignment="1">
      <alignment horizontal="center" vertical="center" wrapText="1"/>
    </xf>
    <xf numFmtId="165" fontId="107" fillId="6" borderId="3" xfId="185" applyFont="1" applyFill="1" applyBorder="1" applyAlignment="1">
      <alignment wrapText="1"/>
    </xf>
    <xf numFmtId="0" fontId="101" fillId="0" borderId="3" xfId="305" applyFont="1" applyBorder="1" applyAlignment="1">
      <alignment vertical="center"/>
    </xf>
    <xf numFmtId="0" fontId="101" fillId="0" borderId="3" xfId="305" applyFont="1" applyBorder="1" applyAlignment="1">
      <alignment horizontal="left" vertical="center"/>
    </xf>
    <xf numFmtId="165" fontId="139" fillId="0" borderId="0" xfId="185" applyFont="1" applyFill="1" applyBorder="1"/>
    <xf numFmtId="165" fontId="139" fillId="6" borderId="0" xfId="185" applyFont="1" applyFill="1" applyBorder="1"/>
    <xf numFmtId="165" fontId="139" fillId="6" borderId="0" xfId="185" applyFont="1" applyFill="1" applyBorder="1" applyAlignment="1">
      <alignment horizontal="center"/>
    </xf>
    <xf numFmtId="165" fontId="140" fillId="6" borderId="3" xfId="185" applyFont="1" applyFill="1" applyBorder="1" applyAlignment="1" applyProtection="1">
      <alignment horizontal="center" vertical="center"/>
    </xf>
    <xf numFmtId="165" fontId="139" fillId="0" borderId="18" xfId="185" applyFont="1" applyFill="1" applyBorder="1" applyAlignment="1">
      <alignment horizontal="left"/>
    </xf>
    <xf numFmtId="165" fontId="139" fillId="6" borderId="18" xfId="185" applyFont="1" applyFill="1" applyBorder="1"/>
    <xf numFmtId="165" fontId="139" fillId="6" borderId="18" xfId="185" applyFont="1" applyFill="1" applyBorder="1" applyAlignment="1">
      <alignment horizontal="left"/>
    </xf>
    <xf numFmtId="165" fontId="140" fillId="6" borderId="18" xfId="185" applyFont="1" applyFill="1" applyBorder="1" applyAlignment="1" applyProtection="1">
      <alignment horizontal="center" shrinkToFit="1"/>
    </xf>
    <xf numFmtId="165" fontId="139" fillId="6" borderId="18" xfId="185" applyFont="1" applyFill="1" applyBorder="1" applyAlignment="1">
      <alignment horizontal="center"/>
    </xf>
    <xf numFmtId="165" fontId="139" fillId="0" borderId="0" xfId="185" applyFont="1" applyFill="1" applyBorder="1" applyAlignment="1">
      <alignment horizontal="left"/>
    </xf>
    <xf numFmtId="165" fontId="139" fillId="6" borderId="0" xfId="185" applyFont="1" applyFill="1" applyBorder="1" applyAlignment="1">
      <alignment horizontal="left"/>
    </xf>
    <xf numFmtId="165" fontId="101" fillId="0" borderId="0" xfId="185" applyFont="1" applyFill="1" applyBorder="1"/>
    <xf numFmtId="2" fontId="101" fillId="0" borderId="0" xfId="185" applyNumberFormat="1" applyFont="1" applyFill="1" applyBorder="1"/>
    <xf numFmtId="165" fontId="101" fillId="0" borderId="0" xfId="185" applyFont="1" applyFill="1" applyBorder="1" applyAlignment="1" applyProtection="1">
      <alignment horizontal="center"/>
    </xf>
    <xf numFmtId="165" fontId="107" fillId="0" borderId="0" xfId="185" applyFont="1" applyFill="1" applyBorder="1"/>
    <xf numFmtId="165" fontId="107" fillId="0" borderId="0" xfId="185" applyFont="1" applyFill="1" applyBorder="1" applyAlignment="1" applyProtection="1">
      <alignment horizontal="center"/>
    </xf>
    <xf numFmtId="165" fontId="109" fillId="6" borderId="0" xfId="185" applyFont="1" applyFill="1" applyBorder="1" applyAlignment="1">
      <alignment horizontal="left"/>
    </xf>
    <xf numFmtId="165" fontId="109" fillId="6" borderId="0" xfId="185" applyFont="1" applyFill="1" applyBorder="1"/>
    <xf numFmtId="165" fontId="146" fillId="6" borderId="0" xfId="185" applyFont="1" applyFill="1" applyBorder="1"/>
    <xf numFmtId="165" fontId="104" fillId="6" borderId="0" xfId="185" applyFont="1" applyFill="1" applyBorder="1"/>
    <xf numFmtId="165" fontId="147" fillId="6" borderId="0" xfId="185" applyFont="1" applyFill="1" applyBorder="1"/>
    <xf numFmtId="165" fontId="107" fillId="6" borderId="0" xfId="185" applyFont="1" applyFill="1" applyBorder="1"/>
    <xf numFmtId="165" fontId="107" fillId="0" borderId="0" xfId="185" applyFont="1" applyFill="1" applyProtection="1">
      <protection locked="0"/>
    </xf>
    <xf numFmtId="165" fontId="101" fillId="0" borderId="0" xfId="185" applyFont="1" applyFill="1" applyProtection="1">
      <protection locked="0"/>
    </xf>
    <xf numFmtId="43" fontId="76" fillId="0" borderId="0" xfId="55" applyFont="1"/>
    <xf numFmtId="43" fontId="74" fillId="0" borderId="0" xfId="55" applyFont="1" applyAlignment="1">
      <alignment vertical="center"/>
    </xf>
    <xf numFmtId="43" fontId="74" fillId="0" borderId="0" xfId="55" applyFont="1"/>
    <xf numFmtId="43" fontId="76" fillId="0" borderId="0" xfId="55" applyFont="1" applyFill="1"/>
    <xf numFmtId="43" fontId="80" fillId="0" borderId="0" xfId="55" applyFont="1" applyFill="1"/>
    <xf numFmtId="43" fontId="80" fillId="0" borderId="0" xfId="55" applyFont="1"/>
    <xf numFmtId="43" fontId="107" fillId="6" borderId="11" xfId="37" applyFont="1" applyFill="1" applyBorder="1" applyAlignment="1">
      <alignment horizontal="center"/>
    </xf>
    <xf numFmtId="43" fontId="107" fillId="6" borderId="9" xfId="37" applyFont="1" applyFill="1" applyBorder="1" applyAlignment="1">
      <alignment horizontal="center"/>
    </xf>
    <xf numFmtId="0" fontId="150" fillId="0" borderId="13" xfId="147" applyFont="1" applyBorder="1" applyAlignment="1">
      <alignment horizontal="center"/>
    </xf>
    <xf numFmtId="0" fontId="107" fillId="0" borderId="13" xfId="305" applyFont="1" applyBorder="1" applyAlignment="1">
      <alignment wrapText="1" shrinkToFit="1"/>
    </xf>
    <xf numFmtId="0" fontId="150" fillId="0" borderId="3" xfId="15" applyFont="1" applyBorder="1" applyAlignment="1">
      <alignment horizontal="center"/>
    </xf>
    <xf numFmtId="0" fontId="150" fillId="0" borderId="3" xfId="147" applyFont="1" applyBorder="1" applyAlignment="1">
      <alignment horizontal="center"/>
    </xf>
    <xf numFmtId="0" fontId="107" fillId="6" borderId="3" xfId="305" applyFont="1" applyFill="1" applyBorder="1" applyAlignment="1">
      <alignment wrapText="1" shrinkToFit="1"/>
    </xf>
    <xf numFmtId="0" fontId="107" fillId="0" borderId="3" xfId="305" applyFont="1" applyBorder="1" applyAlignment="1">
      <alignment wrapText="1" shrinkToFit="1"/>
    </xf>
    <xf numFmtId="0" fontId="107" fillId="6" borderId="3" xfId="305" applyFont="1" applyFill="1" applyBorder="1" applyAlignment="1">
      <alignment shrinkToFit="1"/>
    </xf>
    <xf numFmtId="0" fontId="150" fillId="0" borderId="3" xfId="147" applyFont="1" applyBorder="1" applyAlignment="1">
      <alignment horizontal="center" vertical="top"/>
    </xf>
    <xf numFmtId="0" fontId="150" fillId="0" borderId="13" xfId="15" applyFont="1" applyBorder="1" applyAlignment="1">
      <alignment vertical="center"/>
    </xf>
    <xf numFmtId="0" fontId="150" fillId="0" borderId="3" xfId="15" applyFont="1" applyBorder="1" applyAlignment="1">
      <alignment vertical="center"/>
    </xf>
    <xf numFmtId="0" fontId="124" fillId="0" borderId="0" xfId="15" applyFont="1" applyAlignment="1">
      <alignment vertical="center"/>
    </xf>
    <xf numFmtId="0" fontId="100" fillId="0" borderId="0" xfId="15" applyFont="1" applyAlignment="1">
      <alignment vertical="center"/>
    </xf>
    <xf numFmtId="0" fontId="101" fillId="0" borderId="0" xfId="0" applyFont="1"/>
    <xf numFmtId="0" fontId="150" fillId="0" borderId="38" xfId="15" applyFont="1" applyBorder="1" applyAlignment="1">
      <alignment horizontal="center"/>
    </xf>
    <xf numFmtId="0" fontId="72" fillId="0" borderId="3" xfId="321" applyFont="1" applyBorder="1" applyAlignment="1">
      <alignment horizontal="center" vertical="center"/>
    </xf>
    <xf numFmtId="0" fontId="72" fillId="0" borderId="3" xfId="15" applyFont="1" applyBorder="1" applyAlignment="1">
      <alignment horizontal="center" vertical="center"/>
    </xf>
    <xf numFmtId="165" fontId="72" fillId="0" borderId="3" xfId="3" applyFont="1" applyBorder="1" applyAlignment="1">
      <alignment horizontal="center" vertical="center"/>
    </xf>
    <xf numFmtId="0" fontId="72" fillId="0" borderId="3" xfId="321" applyFont="1" applyBorder="1" applyAlignment="1">
      <alignment horizontal="right" vertical="center"/>
    </xf>
    <xf numFmtId="0" fontId="84" fillId="0" borderId="0" xfId="33" applyFont="1" applyAlignment="1">
      <alignment horizontal="center"/>
    </xf>
    <xf numFmtId="0" fontId="84" fillId="0" borderId="0" xfId="33" applyFont="1" applyAlignment="1">
      <alignment horizontal="left"/>
    </xf>
    <xf numFmtId="165" fontId="84" fillId="0" borderId="0" xfId="3" applyFont="1" applyFill="1" applyBorder="1" applyAlignment="1">
      <alignment horizontal="center"/>
    </xf>
    <xf numFmtId="2" fontId="84" fillId="0" borderId="0" xfId="33" applyNumberFormat="1" applyFont="1" applyAlignment="1">
      <alignment horizontal="right"/>
    </xf>
    <xf numFmtId="165" fontId="141" fillId="5" borderId="6" xfId="185" applyFont="1" applyFill="1" applyBorder="1" applyAlignment="1"/>
    <xf numFmtId="43" fontId="102" fillId="0" borderId="8" xfId="37" applyFont="1" applyFill="1" applyBorder="1" applyAlignment="1">
      <alignment horizontal="center" vertical="center"/>
    </xf>
    <xf numFmtId="43" fontId="102" fillId="0" borderId="3" xfId="37" applyFont="1" applyFill="1" applyBorder="1" applyAlignment="1">
      <alignment horizontal="center" vertical="center" wrapText="1"/>
    </xf>
    <xf numFmtId="0" fontId="102" fillId="9" borderId="6" xfId="10" applyFont="1" applyFill="1" applyBorder="1" applyAlignment="1">
      <alignment horizontal="center" vertical="center"/>
    </xf>
    <xf numFmtId="43" fontId="102" fillId="9" borderId="6" xfId="37" applyFont="1" applyFill="1" applyBorder="1" applyAlignment="1">
      <alignment horizontal="center"/>
    </xf>
    <xf numFmtId="43" fontId="101" fillId="0" borderId="27" xfId="37" applyFont="1" applyFill="1" applyBorder="1" applyAlignment="1">
      <alignment horizontal="center"/>
    </xf>
    <xf numFmtId="43" fontId="101" fillId="0" borderId="0" xfId="37" applyFont="1" applyFill="1" applyAlignment="1">
      <alignment horizontal="center"/>
    </xf>
    <xf numFmtId="43" fontId="101" fillId="0" borderId="0" xfId="37" applyFont="1" applyAlignment="1">
      <alignment horizontal="center"/>
    </xf>
    <xf numFmtId="0" fontId="121" fillId="0" borderId="0" xfId="33" applyFont="1"/>
    <xf numFmtId="0" fontId="121" fillId="0" borderId="0" xfId="33" applyFont="1" applyAlignment="1">
      <alignment horizontal="center"/>
    </xf>
    <xf numFmtId="165" fontId="121" fillId="0" borderId="0" xfId="3" applyFont="1"/>
    <xf numFmtId="0" fontId="100" fillId="0" borderId="3" xfId="33" applyFont="1" applyBorder="1" applyAlignment="1">
      <alignment horizontal="center" vertical="center"/>
    </xf>
    <xf numFmtId="0" fontId="150" fillId="6" borderId="3" xfId="125" applyFont="1" applyFill="1" applyBorder="1" applyAlignment="1">
      <alignment horizontal="left" vertical="center"/>
    </xf>
    <xf numFmtId="0" fontId="150" fillId="6" borderId="3" xfId="125" applyFont="1" applyFill="1" applyBorder="1" applyAlignment="1">
      <alignment horizontal="center" vertical="center"/>
    </xf>
    <xf numFmtId="43" fontId="150" fillId="0" borderId="3" xfId="37" applyFont="1" applyFill="1" applyBorder="1" applyAlignment="1">
      <alignment vertical="center"/>
    </xf>
    <xf numFmtId="165" fontId="154" fillId="0" borderId="3" xfId="3" applyFont="1" applyFill="1" applyBorder="1" applyAlignment="1">
      <alignment horizontal="center" vertical="center"/>
    </xf>
    <xf numFmtId="43" fontId="108" fillId="6" borderId="18" xfId="37" applyFont="1" applyFill="1" applyBorder="1" applyAlignment="1">
      <alignment horizontal="center"/>
    </xf>
    <xf numFmtId="0" fontId="101" fillId="0" borderId="0" xfId="0" applyFont="1" applyAlignment="1">
      <alignment horizontal="left"/>
    </xf>
    <xf numFmtId="0" fontId="101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9" fillId="6" borderId="0" xfId="0" applyFont="1" applyFill="1"/>
    <xf numFmtId="0" fontId="107" fillId="0" borderId="0" xfId="0" applyFont="1" applyAlignment="1">
      <alignment horizontal="center"/>
    </xf>
    <xf numFmtId="0" fontId="107" fillId="0" borderId="0" xfId="0" applyFont="1"/>
    <xf numFmtId="21" fontId="107" fillId="0" borderId="0" xfId="0" applyNumberFormat="1" applyFont="1"/>
    <xf numFmtId="0" fontId="109" fillId="6" borderId="0" xfId="0" applyFont="1" applyFill="1" applyAlignment="1">
      <alignment horizontal="left"/>
    </xf>
    <xf numFmtId="0" fontId="109" fillId="6" borderId="0" xfId="0" applyFont="1" applyFill="1" applyAlignment="1">
      <alignment horizontal="left" indent="2"/>
    </xf>
    <xf numFmtId="0" fontId="76" fillId="6" borderId="0" xfId="0" applyFont="1" applyFill="1"/>
    <xf numFmtId="0" fontId="107" fillId="6" borderId="0" xfId="0" applyFont="1" applyFill="1"/>
    <xf numFmtId="0" fontId="107" fillId="6" borderId="0" xfId="0" applyFont="1" applyFill="1" applyAlignment="1">
      <alignment horizontal="left"/>
    </xf>
    <xf numFmtId="0" fontId="107" fillId="0" borderId="0" xfId="0" applyFont="1" applyAlignment="1">
      <alignment horizontal="left"/>
    </xf>
    <xf numFmtId="0" fontId="103" fillId="6" borderId="0" xfId="0" applyFont="1" applyFill="1"/>
    <xf numFmtId="0" fontId="139" fillId="6" borderId="0" xfId="0" applyFont="1" applyFill="1"/>
    <xf numFmtId="0" fontId="70" fillId="6" borderId="0" xfId="0" applyFont="1" applyFill="1"/>
    <xf numFmtId="0" fontId="139" fillId="6" borderId="18" xfId="0" applyFont="1" applyFill="1" applyBorder="1"/>
    <xf numFmtId="0" fontId="103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26" fillId="0" borderId="0" xfId="0" applyFont="1"/>
    <xf numFmtId="0" fontId="76" fillId="0" borderId="0" xfId="110" applyFont="1"/>
    <xf numFmtId="0" fontId="116" fillId="0" borderId="0" xfId="110" applyFont="1" applyAlignment="1">
      <alignment horizontal="center" vertical="center"/>
    </xf>
    <xf numFmtId="0" fontId="116" fillId="0" borderId="0" xfId="110" applyFont="1" applyAlignment="1">
      <alignment vertical="center"/>
    </xf>
    <xf numFmtId="43" fontId="116" fillId="0" borderId="0" xfId="55" applyFont="1" applyAlignment="1">
      <alignment vertical="center"/>
    </xf>
    <xf numFmtId="43" fontId="116" fillId="0" borderId="0" xfId="55" applyFont="1" applyFill="1" applyAlignment="1">
      <alignment horizontal="center" vertical="top"/>
    </xf>
    <xf numFmtId="43" fontId="116" fillId="0" borderId="0" xfId="55" applyFont="1" applyAlignment="1">
      <alignment horizontal="center" vertical="top"/>
    </xf>
    <xf numFmtId="43" fontId="116" fillId="0" borderId="0" xfId="55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139" fillId="0" borderId="0" xfId="0" applyFont="1" applyAlignment="1">
      <alignment horizontal="left" vertical="center"/>
    </xf>
    <xf numFmtId="165" fontId="139" fillId="0" borderId="0" xfId="3" applyFont="1" applyFill="1" applyBorder="1" applyAlignment="1">
      <alignment horizontal="center" vertical="center"/>
    </xf>
    <xf numFmtId="165" fontId="139" fillId="0" borderId="0" xfId="3" applyFont="1" applyFill="1" applyBorder="1" applyAlignment="1">
      <alignment vertical="center"/>
    </xf>
    <xf numFmtId="165" fontId="154" fillId="0" borderId="27" xfId="3" applyFont="1" applyFill="1" applyBorder="1" applyAlignment="1">
      <alignment horizontal="center" vertical="center"/>
    </xf>
    <xf numFmtId="0" fontId="156" fillId="0" borderId="0" xfId="0" applyFont="1" applyAlignment="1">
      <alignment vertical="center"/>
    </xf>
    <xf numFmtId="165" fontId="157" fillId="0" borderId="0" xfId="3" applyFont="1" applyAlignment="1">
      <alignment vertical="center"/>
    </xf>
    <xf numFmtId="165" fontId="157" fillId="0" borderId="0" xfId="3" applyFont="1"/>
    <xf numFmtId="165" fontId="139" fillId="0" borderId="0" xfId="3" applyFont="1" applyFill="1" applyAlignment="1">
      <alignment horizontal="center" vertical="center"/>
    </xf>
    <xf numFmtId="165" fontId="139" fillId="0" borderId="0" xfId="3" applyFont="1"/>
    <xf numFmtId="165" fontId="139" fillId="0" borderId="0" xfId="3" applyFont="1" applyAlignment="1">
      <alignment horizontal="center" vertical="center"/>
    </xf>
    <xf numFmtId="0" fontId="156" fillId="0" borderId="0" xfId="0" applyFont="1"/>
    <xf numFmtId="0" fontId="158" fillId="0" borderId="0" xfId="0" applyFont="1" applyAlignment="1">
      <alignment horizontal="left" vertical="center"/>
    </xf>
    <xf numFmtId="0" fontId="158" fillId="0" borderId="0" xfId="0" applyFont="1" applyAlignment="1">
      <alignment horizontal="left"/>
    </xf>
    <xf numFmtId="0" fontId="158" fillId="0" borderId="0" xfId="0" applyFont="1" applyAlignment="1">
      <alignment horizontal="right"/>
    </xf>
    <xf numFmtId="0" fontId="159" fillId="0" borderId="0" xfId="0" applyFont="1"/>
    <xf numFmtId="165" fontId="158" fillId="0" borderId="0" xfId="3" applyFont="1"/>
    <xf numFmtId="0" fontId="139" fillId="0" borderId="0" xfId="0" applyFont="1"/>
    <xf numFmtId="165" fontId="139" fillId="0" borderId="0" xfId="3" applyFont="1" applyAlignment="1">
      <alignment vertical="center"/>
    </xf>
    <xf numFmtId="0" fontId="139" fillId="0" borderId="11" xfId="0" applyFont="1" applyBorder="1" applyAlignment="1">
      <alignment horizontal="center"/>
    </xf>
    <xf numFmtId="0" fontId="139" fillId="0" borderId="11" xfId="0" applyFont="1" applyBorder="1"/>
    <xf numFmtId="165" fontId="139" fillId="0" borderId="11" xfId="185" applyFont="1" applyFill="1" applyBorder="1" applyAlignment="1"/>
    <xf numFmtId="0" fontId="155" fillId="0" borderId="0" xfId="0" applyFont="1"/>
    <xf numFmtId="165" fontId="142" fillId="0" borderId="11" xfId="185" applyFont="1" applyFill="1" applyBorder="1" applyAlignment="1"/>
    <xf numFmtId="165" fontId="140" fillId="0" borderId="3" xfId="3" applyFont="1" applyBorder="1" applyAlignment="1">
      <alignment horizontal="center" vertical="center"/>
    </xf>
    <xf numFmtId="165" fontId="140" fillId="0" borderId="3" xfId="3" applyFont="1" applyFill="1" applyBorder="1" applyAlignment="1">
      <alignment horizontal="center" vertical="center"/>
    </xf>
    <xf numFmtId="0" fontId="98" fillId="0" borderId="0" xfId="0" applyFont="1"/>
    <xf numFmtId="43" fontId="105" fillId="0" borderId="3" xfId="55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43" fontId="103" fillId="0" borderId="0" xfId="55" applyFont="1"/>
    <xf numFmtId="0" fontId="105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03" fillId="6" borderId="3" xfId="0" applyFont="1" applyFill="1" applyBorder="1" applyAlignment="1">
      <alignment horizontal="center" vertical="center"/>
    </xf>
    <xf numFmtId="0" fontId="103" fillId="6" borderId="3" xfId="0" applyFont="1" applyFill="1" applyBorder="1" applyAlignment="1">
      <alignment vertical="center" wrapText="1"/>
    </xf>
    <xf numFmtId="43" fontId="103" fillId="6" borderId="3" xfId="55" applyFont="1" applyFill="1" applyBorder="1" applyAlignment="1">
      <alignment vertical="center"/>
    </xf>
    <xf numFmtId="43" fontId="103" fillId="0" borderId="3" xfId="55" applyFont="1" applyBorder="1" applyAlignment="1">
      <alignment vertical="center"/>
    </xf>
    <xf numFmtId="43" fontId="103" fillId="0" borderId="3" xfId="55" applyFont="1" applyFill="1" applyBorder="1" applyAlignment="1">
      <alignment vertical="center"/>
    </xf>
    <xf numFmtId="0" fontId="103" fillId="6" borderId="0" xfId="0" applyFont="1" applyFill="1" applyAlignment="1">
      <alignment vertical="center"/>
    </xf>
    <xf numFmtId="0" fontId="103" fillId="0" borderId="3" xfId="0" applyFont="1" applyBorder="1" applyAlignment="1">
      <alignment horizontal="left" vertical="center" wrapText="1"/>
    </xf>
    <xf numFmtId="0" fontId="103" fillId="0" borderId="0" xfId="0" applyFont="1" applyAlignment="1">
      <alignment vertical="center"/>
    </xf>
    <xf numFmtId="0" fontId="103" fillId="0" borderId="0" xfId="0" applyFont="1"/>
    <xf numFmtId="0" fontId="103" fillId="0" borderId="3" xfId="0" applyFont="1" applyBorder="1" applyAlignment="1">
      <alignment vertical="center" wrapText="1"/>
    </xf>
    <xf numFmtId="0" fontId="105" fillId="6" borderId="0" xfId="0" applyFont="1" applyFill="1" applyAlignment="1">
      <alignment vertical="center"/>
    </xf>
    <xf numFmtId="43" fontId="103" fillId="0" borderId="3" xfId="55" applyFont="1" applyBorder="1" applyAlignment="1">
      <alignment horizontal="center" vertical="center"/>
    </xf>
    <xf numFmtId="0" fontId="103" fillId="6" borderId="3" xfId="0" applyFont="1" applyFill="1" applyBorder="1" applyAlignment="1">
      <alignment horizontal="left" vertical="center" wrapText="1"/>
    </xf>
    <xf numFmtId="0" fontId="103" fillId="0" borderId="0" xfId="0" applyFont="1" applyAlignment="1">
      <alignment horizontal="center"/>
    </xf>
    <xf numFmtId="43" fontId="73" fillId="0" borderId="0" xfId="55" applyFont="1"/>
    <xf numFmtId="0" fontId="102" fillId="9" borderId="6" xfId="37" applyNumberFormat="1" applyFont="1" applyFill="1" applyBorder="1" applyAlignment="1">
      <alignment horizontal="center" vertical="center"/>
    </xf>
    <xf numFmtId="0" fontId="107" fillId="6" borderId="14" xfId="10" applyFont="1" applyFill="1" applyBorder="1" applyAlignment="1">
      <alignment horizontal="center"/>
    </xf>
    <xf numFmtId="0" fontId="107" fillId="6" borderId="14" xfId="10" applyFont="1" applyFill="1" applyBorder="1" applyAlignment="1">
      <alignment horizontal="left"/>
    </xf>
    <xf numFmtId="43" fontId="107" fillId="6" borderId="14" xfId="37" applyFont="1" applyFill="1" applyBorder="1" applyAlignment="1">
      <alignment horizontal="center"/>
    </xf>
    <xf numFmtId="43" fontId="107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43" fontId="76" fillId="6" borderId="0" xfId="55" applyFont="1" applyFill="1" applyAlignment="1"/>
    <xf numFmtId="0" fontId="76" fillId="6" borderId="0" xfId="10" applyFont="1" applyFill="1"/>
    <xf numFmtId="43" fontId="73" fillId="6" borderId="0" xfId="55" applyFont="1" applyFill="1" applyAlignment="1"/>
    <xf numFmtId="0" fontId="107" fillId="6" borderId="11" xfId="10" applyFont="1" applyFill="1" applyBorder="1" applyAlignment="1">
      <alignment horizontal="center"/>
    </xf>
    <xf numFmtId="0" fontId="107" fillId="6" borderId="11" xfId="10" applyFont="1" applyFill="1" applyBorder="1" applyAlignment="1">
      <alignment horizontal="left"/>
    </xf>
    <xf numFmtId="0" fontId="107" fillId="6" borderId="9" xfId="10" applyFont="1" applyFill="1" applyBorder="1" applyAlignment="1">
      <alignment horizontal="center"/>
    </xf>
    <xf numFmtId="0" fontId="107" fillId="6" borderId="9" xfId="10" applyFont="1" applyFill="1" applyBorder="1" applyAlignment="1">
      <alignment horizontal="left"/>
    </xf>
    <xf numFmtId="43" fontId="107" fillId="6" borderId="8" xfId="37" applyFont="1" applyFill="1" applyBorder="1" applyAlignment="1">
      <alignment horizontal="center"/>
    </xf>
    <xf numFmtId="0" fontId="108" fillId="6" borderId="18" xfId="10" applyFont="1" applyFill="1" applyBorder="1" applyAlignment="1">
      <alignment horizontal="center"/>
    </xf>
    <xf numFmtId="0" fontId="108" fillId="6" borderId="18" xfId="10" applyFont="1" applyFill="1" applyBorder="1" applyAlignment="1">
      <alignment horizontal="left"/>
    </xf>
    <xf numFmtId="0" fontId="112" fillId="6" borderId="0" xfId="10" applyFont="1" applyFill="1"/>
    <xf numFmtId="43" fontId="112" fillId="6" borderId="0" xfId="55" applyFont="1" applyFill="1"/>
    <xf numFmtId="43" fontId="79" fillId="6" borderId="0" xfId="55" applyFont="1" applyFill="1"/>
    <xf numFmtId="43" fontId="79" fillId="0" borderId="0" xfId="55" applyFont="1"/>
    <xf numFmtId="43" fontId="77" fillId="0" borderId="0" xfId="55" applyFont="1"/>
    <xf numFmtId="43" fontId="71" fillId="0" borderId="0" xfId="55" applyFont="1" applyAlignment="1">
      <alignment vertical="center"/>
    </xf>
    <xf numFmtId="43" fontId="71" fillId="0" borderId="0" xfId="55" applyFont="1"/>
    <xf numFmtId="43" fontId="160" fillId="0" borderId="0" xfId="55" applyFont="1"/>
    <xf numFmtId="0" fontId="82" fillId="0" borderId="0" xfId="0" applyFont="1"/>
    <xf numFmtId="0" fontId="161" fillId="0" borderId="3" xfId="0" applyFont="1" applyBorder="1" applyAlignment="1">
      <alignment horizontal="center" vertical="center"/>
    </xf>
    <xf numFmtId="43" fontId="161" fillId="0" borderId="26" xfId="185" applyNumberFormat="1" applyFont="1" applyFill="1" applyBorder="1" applyAlignment="1">
      <alignment horizontal="center" vertical="center" wrapText="1"/>
    </xf>
    <xf numFmtId="43" fontId="161" fillId="0" borderId="20" xfId="185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98" fillId="4" borderId="6" xfId="0" applyFont="1" applyFill="1" applyBorder="1" applyAlignment="1">
      <alignment horizontal="center" vertical="center"/>
    </xf>
    <xf numFmtId="0" fontId="119" fillId="4" borderId="6" xfId="0" applyFont="1" applyFill="1" applyBorder="1" applyAlignment="1">
      <alignment horizontal="center" vertical="center"/>
    </xf>
    <xf numFmtId="165" fontId="98" fillId="4" borderId="6" xfId="185" applyFont="1" applyFill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19" fillId="0" borderId="13" xfId="0" applyFont="1" applyBorder="1" applyAlignment="1">
      <alignment horizontal="left" vertical="center"/>
    </xf>
    <xf numFmtId="165" fontId="98" fillId="0" borderId="13" xfId="185" applyFont="1" applyFill="1" applyBorder="1" applyAlignment="1">
      <alignment horizontal="center" vertical="center"/>
    </xf>
    <xf numFmtId="0" fontId="130" fillId="0" borderId="3" xfId="0" applyFont="1" applyBorder="1" applyAlignment="1">
      <alignment horizontal="left" vertical="center"/>
    </xf>
    <xf numFmtId="165" fontId="161" fillId="0" borderId="3" xfId="185" applyFont="1" applyFill="1" applyBorder="1" applyAlignment="1">
      <alignment horizontal="left" vertical="center"/>
    </xf>
    <xf numFmtId="43" fontId="161" fillId="0" borderId="3" xfId="0" applyNumberFormat="1" applyFont="1" applyBorder="1" applyAlignment="1">
      <alignment horizontal="left" vertical="center"/>
    </xf>
    <xf numFmtId="0" fontId="162" fillId="0" borderId="3" xfId="0" applyFont="1" applyBorder="1" applyAlignment="1">
      <alignment horizontal="center" vertical="center"/>
    </xf>
    <xf numFmtId="49" fontId="163" fillId="0" borderId="3" xfId="0" applyNumberFormat="1" applyFont="1" applyBorder="1" applyAlignment="1">
      <alignment horizontal="left" vertical="center" wrapText="1"/>
    </xf>
    <xf numFmtId="165" fontId="162" fillId="0" borderId="3" xfId="185" applyFont="1" applyFill="1" applyBorder="1" applyAlignment="1">
      <alignment horizontal="center" vertical="center"/>
    </xf>
    <xf numFmtId="0" fontId="164" fillId="0" borderId="0" xfId="0" applyFont="1" applyAlignment="1">
      <alignment vertical="center"/>
    </xf>
    <xf numFmtId="0" fontId="110" fillId="0" borderId="3" xfId="0" applyFont="1" applyBorder="1" applyAlignment="1">
      <alignment horizontal="center" vertical="center"/>
    </xf>
    <xf numFmtId="165" fontId="110" fillId="0" borderId="3" xfId="185" applyFont="1" applyFill="1" applyBorder="1" applyAlignment="1">
      <alignment horizontal="center" vertical="center"/>
    </xf>
    <xf numFmtId="43" fontId="110" fillId="0" borderId="3" xfId="185" applyNumberFormat="1" applyFont="1" applyFill="1" applyBorder="1" applyAlignment="1">
      <alignment vertical="center" shrinkToFit="1"/>
    </xf>
    <xf numFmtId="0" fontId="75" fillId="0" borderId="0" xfId="0" applyFont="1" applyAlignment="1">
      <alignment vertical="center"/>
    </xf>
    <xf numFmtId="0" fontId="126" fillId="6" borderId="0" xfId="0" applyFont="1" applyFill="1" applyAlignment="1">
      <alignment horizontal="center" vertical="top"/>
    </xf>
    <xf numFmtId="0" fontId="103" fillId="0" borderId="0" xfId="183" applyFont="1" applyAlignment="1">
      <alignment horizontal="left" vertical="center" wrapText="1"/>
    </xf>
    <xf numFmtId="165" fontId="165" fillId="0" borderId="0" xfId="185" applyFont="1" applyFill="1" applyBorder="1" applyAlignment="1">
      <alignment horizontal="center" vertical="center" shrinkToFit="1"/>
    </xf>
    <xf numFmtId="43" fontId="165" fillId="0" borderId="0" xfId="185" applyNumberFormat="1" applyFont="1" applyFill="1" applyBorder="1" applyAlignment="1">
      <alignment horizontal="center" vertical="center" shrinkToFit="1"/>
    </xf>
    <xf numFmtId="43" fontId="165" fillId="0" borderId="0" xfId="185" applyNumberFormat="1" applyFont="1" applyFill="1" applyBorder="1" applyAlignment="1">
      <alignment horizontal="center" vertical="top" shrinkToFit="1"/>
    </xf>
    <xf numFmtId="0" fontId="109" fillId="0" borderId="0" xfId="0" applyFont="1" applyAlignment="1">
      <alignment vertical="center"/>
    </xf>
    <xf numFmtId="0" fontId="166" fillId="0" borderId="0" xfId="0" applyFont="1" applyAlignment="1">
      <alignment vertical="top"/>
    </xf>
    <xf numFmtId="0" fontId="126" fillId="6" borderId="0" xfId="0" applyFont="1" applyFill="1" applyAlignment="1">
      <alignment horizontal="center" vertical="center"/>
    </xf>
    <xf numFmtId="165" fontId="165" fillId="6" borderId="0" xfId="185" applyFont="1" applyFill="1" applyBorder="1" applyAlignment="1">
      <alignment horizontal="center" vertical="center" shrinkToFit="1"/>
    </xf>
    <xf numFmtId="43" fontId="165" fillId="6" borderId="0" xfId="185" applyNumberFormat="1" applyFont="1" applyFill="1" applyBorder="1" applyAlignment="1">
      <alignment horizontal="center" vertical="center" shrinkToFit="1"/>
    </xf>
    <xf numFmtId="43" fontId="165" fillId="6" borderId="0" xfId="185" applyNumberFormat="1" applyFont="1" applyFill="1" applyBorder="1" applyAlignment="1">
      <alignment horizontal="center" vertical="top" shrinkToFit="1"/>
    </xf>
    <xf numFmtId="0" fontId="166" fillId="6" borderId="0" xfId="0" applyFont="1" applyFill="1" applyAlignment="1">
      <alignment vertical="top"/>
    </xf>
    <xf numFmtId="0" fontId="103" fillId="6" borderId="0" xfId="183" applyFont="1" applyFill="1" applyAlignment="1">
      <alignment horizontal="left" vertical="center" wrapText="1"/>
    </xf>
    <xf numFmtId="0" fontId="166" fillId="0" borderId="0" xfId="0" applyFont="1" applyAlignment="1">
      <alignment vertical="center"/>
    </xf>
    <xf numFmtId="165" fontId="165" fillId="0" borderId="0" xfId="185" applyFont="1" applyFill="1" applyBorder="1" applyAlignment="1">
      <alignment vertical="center"/>
    </xf>
    <xf numFmtId="43" fontId="165" fillId="0" borderId="0" xfId="185" applyNumberFormat="1" applyFont="1" applyFill="1" applyBorder="1" applyAlignment="1">
      <alignment horizontal="center" shrinkToFit="1"/>
    </xf>
    <xf numFmtId="43" fontId="108" fillId="0" borderId="0" xfId="185" applyNumberFormat="1" applyFont="1" applyFill="1" applyBorder="1" applyAlignment="1">
      <alignment horizontal="center" shrinkToFit="1"/>
    </xf>
    <xf numFmtId="0" fontId="167" fillId="0" borderId="0" xfId="0" applyFont="1" applyAlignment="1">
      <alignment horizontal="center" vertical="center"/>
    </xf>
    <xf numFmtId="165" fontId="168" fillId="0" borderId="0" xfId="185" applyFont="1" applyFill="1" applyBorder="1" applyAlignment="1">
      <alignment vertical="center"/>
    </xf>
    <xf numFmtId="165" fontId="168" fillId="0" borderId="0" xfId="185" applyFont="1" applyFill="1" applyBorder="1"/>
    <xf numFmtId="0" fontId="169" fillId="0" borderId="0" xfId="0" applyFont="1" applyAlignment="1">
      <alignment horizontal="center" vertical="top"/>
    </xf>
    <xf numFmtId="165" fontId="165" fillId="0" borderId="0" xfId="185" applyFont="1" applyFill="1" applyBorder="1" applyAlignment="1">
      <alignment vertical="top"/>
    </xf>
    <xf numFmtId="0" fontId="169" fillId="0" borderId="0" xfId="0" applyFont="1" applyAlignment="1">
      <alignment vertical="center" wrapText="1"/>
    </xf>
    <xf numFmtId="0" fontId="169" fillId="0" borderId="0" xfId="0" applyFont="1" applyAlignment="1">
      <alignment vertical="center"/>
    </xf>
    <xf numFmtId="0" fontId="166" fillId="0" borderId="0" xfId="0" applyFont="1"/>
    <xf numFmtId="0" fontId="169" fillId="0" borderId="0" xfId="0" applyFont="1" applyAlignment="1">
      <alignment horizontal="center" vertical="center"/>
    </xf>
    <xf numFmtId="165" fontId="165" fillId="0" borderId="0" xfId="185" applyFont="1" applyFill="1" applyBorder="1"/>
    <xf numFmtId="165" fontId="166" fillId="0" borderId="0" xfId="185" applyFont="1" applyFill="1"/>
    <xf numFmtId="165" fontId="167" fillId="0" borderId="0" xfId="185" applyFont="1" applyFill="1" applyBorder="1" applyAlignment="1">
      <alignment horizontal="center" vertical="center"/>
    </xf>
    <xf numFmtId="165" fontId="109" fillId="0" borderId="0" xfId="185" applyFont="1" applyFill="1" applyBorder="1" applyAlignment="1">
      <alignment vertical="center"/>
    </xf>
    <xf numFmtId="0" fontId="126" fillId="0" borderId="0" xfId="0" quotePrefix="1" applyFont="1" applyAlignment="1">
      <alignment horizontal="center" vertical="center"/>
    </xf>
    <xf numFmtId="165" fontId="167" fillId="0" borderId="0" xfId="185" applyFont="1" applyFill="1" applyBorder="1" applyAlignment="1">
      <alignment vertical="center"/>
    </xf>
    <xf numFmtId="165" fontId="107" fillId="0" borderId="0" xfId="185" applyFont="1" applyFill="1" applyBorder="1" applyAlignment="1">
      <alignment vertical="center"/>
    </xf>
    <xf numFmtId="165" fontId="107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126" fillId="0" borderId="0" xfId="0" applyFont="1" applyAlignment="1">
      <alignment horizontal="center" vertical="center"/>
    </xf>
    <xf numFmtId="0" fontId="126" fillId="0" borderId="0" xfId="0" applyFont="1" applyAlignment="1">
      <alignment vertical="center" wrapText="1"/>
    </xf>
    <xf numFmtId="0" fontId="126" fillId="0" borderId="0" xfId="0" applyFont="1" applyAlignment="1">
      <alignment vertical="center"/>
    </xf>
    <xf numFmtId="165" fontId="109" fillId="0" borderId="0" xfId="185" applyFont="1" applyFill="1" applyBorder="1"/>
    <xf numFmtId="0" fontId="137" fillId="0" borderId="0" xfId="0" applyFont="1" applyAlignment="1">
      <alignment vertical="center"/>
    </xf>
    <xf numFmtId="0" fontId="170" fillId="0" borderId="0" xfId="0" applyFont="1" applyAlignment="1">
      <alignment horizontal="center"/>
    </xf>
    <xf numFmtId="165" fontId="170" fillId="0" borderId="0" xfId="185" applyFont="1" applyFill="1"/>
    <xf numFmtId="165" fontId="165" fillId="0" borderId="7" xfId="185" applyFont="1" applyFill="1" applyBorder="1" applyAlignment="1">
      <alignment vertical="center"/>
    </xf>
    <xf numFmtId="165" fontId="165" fillId="0" borderId="21" xfId="185" applyFont="1" applyFill="1" applyBorder="1" applyAlignment="1">
      <alignment vertical="center"/>
    </xf>
    <xf numFmtId="165" fontId="165" fillId="0" borderId="0" xfId="185" applyFont="1" applyFill="1"/>
    <xf numFmtId="0" fontId="171" fillId="0" borderId="0" xfId="0" applyFont="1"/>
    <xf numFmtId="0" fontId="173" fillId="0" borderId="0" xfId="0" applyFont="1"/>
    <xf numFmtId="0" fontId="144" fillId="0" borderId="0" xfId="0" applyFont="1" applyAlignment="1">
      <alignment vertical="center"/>
    </xf>
    <xf numFmtId="0" fontId="173" fillId="0" borderId="0" xfId="0" applyFont="1" applyAlignment="1">
      <alignment horizontal="center" vertical="center"/>
    </xf>
    <xf numFmtId="165" fontId="174" fillId="0" borderId="3" xfId="185" applyFont="1" applyFill="1" applyBorder="1" applyAlignment="1">
      <alignment horizontal="center" vertical="center"/>
    </xf>
    <xf numFmtId="165" fontId="174" fillId="0" borderId="26" xfId="185" applyFont="1" applyFill="1" applyBorder="1" applyAlignment="1">
      <alignment horizontal="center" vertical="center" wrapText="1"/>
    </xf>
    <xf numFmtId="0" fontId="144" fillId="0" borderId="0" xfId="0" applyFont="1" applyAlignment="1">
      <alignment horizontal="center" vertical="center"/>
    </xf>
    <xf numFmtId="0" fontId="174" fillId="7" borderId="6" xfId="0" applyFont="1" applyFill="1" applyBorder="1" applyAlignment="1">
      <alignment horizontal="center" vertical="center"/>
    </xf>
    <xf numFmtId="165" fontId="174" fillId="7" borderId="6" xfId="185" applyFont="1" applyFill="1" applyBorder="1" applyAlignment="1">
      <alignment horizontal="center" vertical="center"/>
    </xf>
    <xf numFmtId="0" fontId="174" fillId="5" borderId="13" xfId="0" applyFont="1" applyFill="1" applyBorder="1" applyAlignment="1">
      <alignment horizontal="center" vertical="center"/>
    </xf>
    <xf numFmtId="165" fontId="175" fillId="5" borderId="13" xfId="185" applyFont="1" applyFill="1" applyBorder="1" applyAlignment="1">
      <alignment horizontal="left" vertical="center"/>
    </xf>
    <xf numFmtId="165" fontId="175" fillId="5" borderId="17" xfId="185" applyFont="1" applyFill="1" applyBorder="1" applyAlignment="1">
      <alignment horizontal="left" vertical="center"/>
    </xf>
    <xf numFmtId="0" fontId="174" fillId="5" borderId="13" xfId="0" applyFont="1" applyFill="1" applyBorder="1" applyAlignment="1">
      <alignment horizontal="center" vertical="center" shrinkToFit="1"/>
    </xf>
    <xf numFmtId="0" fontId="149" fillId="0" borderId="0" xfId="0" applyFont="1" applyAlignment="1">
      <alignment vertical="center"/>
    </xf>
    <xf numFmtId="0" fontId="144" fillId="0" borderId="22" xfId="0" applyFont="1" applyBorder="1" applyAlignment="1">
      <alignment horizontal="center" vertical="center"/>
    </xf>
    <xf numFmtId="166" fontId="144" fillId="0" borderId="22" xfId="0" applyNumberFormat="1" applyFont="1" applyBorder="1" applyAlignment="1">
      <alignment horizontal="center" vertical="center"/>
    </xf>
    <xf numFmtId="0" fontId="144" fillId="0" borderId="11" xfId="0" applyFont="1" applyBorder="1" applyAlignment="1">
      <alignment horizontal="center" vertical="center"/>
    </xf>
    <xf numFmtId="165" fontId="144" fillId="0" borderId="11" xfId="185" applyFont="1" applyFill="1" applyBorder="1" applyAlignment="1">
      <alignment horizontal="center" vertical="center"/>
    </xf>
    <xf numFmtId="165" fontId="144" fillId="0" borderId="11" xfId="185" applyFont="1" applyFill="1" applyBorder="1" applyAlignment="1">
      <alignment horizontal="center" vertical="center" shrinkToFit="1"/>
    </xf>
    <xf numFmtId="166" fontId="144" fillId="0" borderId="11" xfId="0" applyNumberFormat="1" applyFont="1" applyBorder="1" applyAlignment="1">
      <alignment horizontal="center" vertical="center"/>
    </xf>
    <xf numFmtId="0" fontId="144" fillId="0" borderId="11" xfId="0" applyFont="1" applyBorder="1" applyAlignment="1">
      <alignment vertical="center" wrapText="1"/>
    </xf>
    <xf numFmtId="0" fontId="149" fillId="0" borderId="0" xfId="0" applyFont="1"/>
    <xf numFmtId="0" fontId="144" fillId="0" borderId="18" xfId="0" applyFont="1" applyBorder="1" applyAlignment="1">
      <alignment horizontal="center" vertical="center"/>
    </xf>
    <xf numFmtId="165" fontId="144" fillId="0" borderId="18" xfId="185" applyFont="1" applyFill="1" applyBorder="1" applyAlignment="1">
      <alignment horizontal="center" vertical="center"/>
    </xf>
    <xf numFmtId="165" fontId="144" fillId="0" borderId="18" xfId="185" applyFont="1" applyFill="1" applyBorder="1" applyAlignment="1">
      <alignment horizontal="center" vertical="center" shrinkToFit="1"/>
    </xf>
    <xf numFmtId="166" fontId="144" fillId="0" borderId="18" xfId="0" applyNumberFormat="1" applyFont="1" applyBorder="1" applyAlignment="1">
      <alignment horizontal="center" vertical="center"/>
    </xf>
    <xf numFmtId="49" fontId="144" fillId="0" borderId="18" xfId="0" applyNumberFormat="1" applyFont="1" applyBorder="1" applyAlignment="1">
      <alignment horizontal="left" vertical="center" wrapText="1"/>
    </xf>
    <xf numFmtId="0" fontId="173" fillId="0" borderId="0" xfId="0" applyFont="1" applyAlignment="1">
      <alignment vertical="center"/>
    </xf>
    <xf numFmtId="0" fontId="174" fillId="5" borderId="3" xfId="0" applyFont="1" applyFill="1" applyBorder="1" applyAlignment="1">
      <alignment horizontal="center" vertical="center"/>
    </xf>
    <xf numFmtId="49" fontId="174" fillId="5" borderId="3" xfId="0" applyNumberFormat="1" applyFont="1" applyFill="1" applyBorder="1" applyAlignment="1">
      <alignment horizontal="center" vertical="center" wrapText="1"/>
    </xf>
    <xf numFmtId="165" fontId="174" fillId="5" borderId="3" xfId="185" applyFont="1" applyFill="1" applyBorder="1" applyAlignment="1">
      <alignment horizontal="center" vertical="center"/>
    </xf>
    <xf numFmtId="166" fontId="174" fillId="5" borderId="3" xfId="0" applyNumberFormat="1" applyFont="1" applyFill="1" applyBorder="1" applyAlignment="1">
      <alignment horizontal="center" vertical="center"/>
    </xf>
    <xf numFmtId="165" fontId="144" fillId="0" borderId="22" xfId="185" applyFont="1" applyFill="1" applyBorder="1" applyAlignment="1">
      <alignment vertical="center"/>
    </xf>
    <xf numFmtId="0" fontId="144" fillId="0" borderId="11" xfId="0" applyFont="1" applyBorder="1" applyAlignment="1">
      <alignment vertical="center"/>
    </xf>
    <xf numFmtId="165" fontId="144" fillId="0" borderId="11" xfId="185" applyFont="1" applyFill="1" applyBorder="1" applyAlignment="1">
      <alignment vertical="center"/>
    </xf>
    <xf numFmtId="0" fontId="144" fillId="0" borderId="18" xfId="0" applyFont="1" applyBorder="1" applyAlignment="1">
      <alignment vertical="center"/>
    </xf>
    <xf numFmtId="165" fontId="144" fillId="0" borderId="18" xfId="185" applyFont="1" applyFill="1" applyBorder="1" applyAlignment="1">
      <alignment vertical="center"/>
    </xf>
    <xf numFmtId="43" fontId="144" fillId="0" borderId="11" xfId="0" applyNumberFormat="1" applyFont="1" applyBorder="1" applyAlignment="1">
      <alignment horizontal="center" vertical="center"/>
    </xf>
    <xf numFmtId="165" fontId="144" fillId="0" borderId="11" xfId="185" applyFont="1" applyBorder="1" applyAlignment="1">
      <alignment vertical="center"/>
    </xf>
    <xf numFmtId="0" fontId="174" fillId="0" borderId="0" xfId="0" applyFont="1" applyAlignment="1">
      <alignment vertical="center"/>
    </xf>
    <xf numFmtId="165" fontId="174" fillId="5" borderId="3" xfId="185" applyFont="1" applyFill="1" applyBorder="1" applyAlignment="1">
      <alignment vertical="center"/>
    </xf>
    <xf numFmtId="0" fontId="144" fillId="0" borderId="22" xfId="0" applyFont="1" applyBorder="1" applyAlignment="1">
      <alignment vertical="center" wrapText="1"/>
    </xf>
    <xf numFmtId="0" fontId="144" fillId="0" borderId="18" xfId="0" applyFont="1" applyBorder="1" applyAlignment="1">
      <alignment vertical="center" wrapText="1"/>
    </xf>
    <xf numFmtId="0" fontId="144" fillId="0" borderId="14" xfId="0" applyFont="1" applyBorder="1" applyAlignment="1">
      <alignment horizontal="center" vertical="center"/>
    </xf>
    <xf numFmtId="0" fontId="144" fillId="0" borderId="14" xfId="0" applyFont="1" applyBorder="1" applyAlignment="1">
      <alignment vertical="center" wrapText="1"/>
    </xf>
    <xf numFmtId="165" fontId="144" fillId="0" borderId="14" xfId="185" applyFont="1" applyFill="1" applyBorder="1" applyAlignment="1">
      <alignment vertical="center"/>
    </xf>
    <xf numFmtId="165" fontId="144" fillId="0" borderId="0" xfId="185" applyFont="1" applyFill="1" applyBorder="1" applyAlignment="1">
      <alignment vertical="center"/>
    </xf>
    <xf numFmtId="165" fontId="144" fillId="0" borderId="0" xfId="185" applyFont="1" applyFill="1" applyAlignment="1">
      <alignment vertical="center"/>
    </xf>
    <xf numFmtId="165" fontId="144" fillId="0" borderId="0" xfId="185" applyFont="1" applyFill="1"/>
    <xf numFmtId="0" fontId="144" fillId="0" borderId="0" xfId="0" applyFont="1" applyAlignment="1">
      <alignment horizontal="center"/>
    </xf>
    <xf numFmtId="165" fontId="144" fillId="0" borderId="0" xfId="185" applyFont="1" applyFill="1" applyBorder="1"/>
    <xf numFmtId="0" fontId="139" fillId="0" borderId="0" xfId="0" applyFont="1" applyAlignment="1">
      <alignment horizontal="center" vertical="center"/>
    </xf>
    <xf numFmtId="0" fontId="139" fillId="0" borderId="0" xfId="0" applyFont="1" applyAlignment="1">
      <alignment vertical="center"/>
    </xf>
    <xf numFmtId="165" fontId="139" fillId="0" borderId="0" xfId="185" applyFont="1" applyFill="1" applyBorder="1" applyAlignment="1">
      <alignment vertical="center"/>
    </xf>
    <xf numFmtId="0" fontId="139" fillId="0" borderId="0" xfId="0" applyFont="1" applyAlignment="1">
      <alignment horizontal="center"/>
    </xf>
    <xf numFmtId="165" fontId="139" fillId="0" borderId="7" xfId="185" applyFont="1" applyFill="1" applyBorder="1" applyAlignment="1">
      <alignment vertical="center"/>
    </xf>
    <xf numFmtId="165" fontId="139" fillId="0" borderId="21" xfId="185" applyFont="1" applyFill="1" applyBorder="1" applyAlignment="1">
      <alignment vertical="center"/>
    </xf>
    <xf numFmtId="165" fontId="139" fillId="0" borderId="0" xfId="185" applyFont="1" applyFill="1"/>
    <xf numFmtId="0" fontId="177" fillId="26" borderId="41" xfId="25" applyFont="1" applyFill="1" applyBorder="1" applyAlignment="1">
      <alignment horizontal="center" vertical="center" wrapText="1" readingOrder="1"/>
    </xf>
    <xf numFmtId="0" fontId="177" fillId="27" borderId="41" xfId="25" applyFont="1" applyFill="1" applyBorder="1" applyAlignment="1">
      <alignment horizontal="center" vertical="center" wrapText="1" readingOrder="1"/>
    </xf>
    <xf numFmtId="0" fontId="177" fillId="5" borderId="41" xfId="25" applyFont="1" applyFill="1" applyBorder="1" applyAlignment="1">
      <alignment horizontal="center" vertical="center" wrapText="1" readingOrder="1"/>
    </xf>
    <xf numFmtId="49" fontId="178" fillId="0" borderId="41" xfId="55" applyNumberFormat="1" applyFont="1" applyFill="1" applyBorder="1" applyAlignment="1">
      <alignment horizontal="center" vertical="center" wrapText="1" readingOrder="1"/>
    </xf>
    <xf numFmtId="167" fontId="100" fillId="0" borderId="41" xfId="55" applyNumberFormat="1" applyFont="1" applyFill="1" applyBorder="1" applyAlignment="1">
      <alignment vertical="center" wrapText="1"/>
    </xf>
    <xf numFmtId="168" fontId="170" fillId="0" borderId="41" xfId="15" applyNumberFormat="1" applyFont="1" applyBorder="1" applyAlignment="1">
      <alignment horizontal="right" vertical="center" wrapText="1"/>
    </xf>
    <xf numFmtId="167" fontId="100" fillId="0" borderId="41" xfId="55" applyNumberFormat="1" applyFont="1" applyFill="1" applyBorder="1" applyAlignment="1">
      <alignment horizontal="right" vertical="center" wrapText="1"/>
    </xf>
    <xf numFmtId="2" fontId="100" fillId="0" borderId="41" xfId="55" applyNumberFormat="1" applyFont="1" applyFill="1" applyBorder="1" applyAlignment="1">
      <alignment horizontal="center" vertical="center" wrapText="1"/>
    </xf>
    <xf numFmtId="167" fontId="100" fillId="0" borderId="41" xfId="55" applyNumberFormat="1" applyFont="1" applyFill="1" applyBorder="1" applyAlignment="1">
      <alignment horizontal="center" vertical="center" wrapText="1"/>
    </xf>
    <xf numFmtId="43" fontId="100" fillId="0" borderId="41" xfId="55" applyFont="1" applyFill="1" applyBorder="1" applyAlignment="1">
      <alignment vertical="center" wrapText="1"/>
    </xf>
    <xf numFmtId="49" fontId="150" fillId="7" borderId="41" xfId="55" applyNumberFormat="1" applyFont="1" applyFill="1" applyBorder="1" applyAlignment="1">
      <alignment horizontal="center" vertical="center" wrapText="1" readingOrder="1"/>
    </xf>
    <xf numFmtId="167" fontId="150" fillId="7" borderId="41" xfId="55" applyNumberFormat="1" applyFont="1" applyFill="1" applyBorder="1" applyAlignment="1">
      <alignment vertical="center" wrapText="1"/>
    </xf>
    <xf numFmtId="168" fontId="150" fillId="7" borderId="41" xfId="15" applyNumberFormat="1" applyFont="1" applyFill="1" applyBorder="1" applyAlignment="1">
      <alignment horizontal="right" vertical="center" wrapText="1"/>
    </xf>
    <xf numFmtId="167" fontId="150" fillId="7" borderId="41" xfId="55" applyNumberFormat="1" applyFont="1" applyFill="1" applyBorder="1" applyAlignment="1">
      <alignment horizontal="right" vertical="center" wrapText="1"/>
    </xf>
    <xf numFmtId="2" fontId="100" fillId="7" borderId="41" xfId="55" applyNumberFormat="1" applyFont="1" applyFill="1" applyBorder="1" applyAlignment="1">
      <alignment horizontal="center" vertical="center" wrapText="1"/>
    </xf>
    <xf numFmtId="43" fontId="100" fillId="7" borderId="41" xfId="55" applyFont="1" applyFill="1" applyBorder="1" applyAlignment="1">
      <alignment vertical="center" wrapText="1"/>
    </xf>
    <xf numFmtId="0" fontId="179" fillId="0" borderId="0" xfId="0" applyFont="1"/>
    <xf numFmtId="0" fontId="180" fillId="0" borderId="0" xfId="0" applyFont="1"/>
    <xf numFmtId="167" fontId="180" fillId="0" borderId="0" xfId="0" applyNumberFormat="1" applyFont="1"/>
    <xf numFmtId="0" fontId="15" fillId="0" borderId="0" xfId="0" applyFont="1"/>
    <xf numFmtId="0" fontId="181" fillId="0" borderId="0" xfId="15" applyFont="1" applyAlignment="1">
      <alignment horizontal="left" vertical="center" wrapText="1"/>
    </xf>
    <xf numFmtId="0" fontId="181" fillId="0" borderId="0" xfId="15" applyFont="1" applyAlignment="1">
      <alignment vertical="center" wrapText="1"/>
    </xf>
    <xf numFmtId="43" fontId="179" fillId="0" borderId="0" xfId="0" applyNumberFormat="1" applyFont="1"/>
    <xf numFmtId="2" fontId="179" fillId="0" borderId="0" xfId="0" applyNumberFormat="1" applyFont="1"/>
    <xf numFmtId="167" fontId="179" fillId="0" borderId="0" xfId="0" applyNumberFormat="1" applyFont="1"/>
    <xf numFmtId="2" fontId="180" fillId="0" borderId="0" xfId="0" applyNumberFormat="1" applyFont="1"/>
    <xf numFmtId="43" fontId="180" fillId="0" borderId="0" xfId="0" applyNumberFormat="1" applyFont="1"/>
    <xf numFmtId="0" fontId="183" fillId="0" borderId="0" xfId="10" applyFont="1" applyAlignment="1">
      <alignment vertical="center"/>
    </xf>
    <xf numFmtId="43" fontId="153" fillId="0" borderId="0" xfId="55" applyFont="1" applyAlignment="1">
      <alignment vertical="center"/>
    </xf>
    <xf numFmtId="43" fontId="153" fillId="0" borderId="0" xfId="37" applyFont="1" applyAlignment="1">
      <alignment vertical="center"/>
    </xf>
    <xf numFmtId="0" fontId="153" fillId="0" borderId="0" xfId="10" applyFont="1" applyAlignment="1">
      <alignment vertical="center"/>
    </xf>
    <xf numFmtId="43" fontId="155" fillId="0" borderId="0" xfId="55" applyFont="1" applyAlignment="1">
      <alignment vertical="center"/>
    </xf>
    <xf numFmtId="43" fontId="107" fillId="6" borderId="11" xfId="10" applyNumberFormat="1" applyFont="1" applyFill="1" applyBorder="1" applyAlignment="1">
      <alignment horizontal="center"/>
    </xf>
    <xf numFmtId="43" fontId="107" fillId="6" borderId="18" xfId="10" applyNumberFormat="1" applyFont="1" applyFill="1" applyBorder="1" applyAlignment="1">
      <alignment horizontal="center"/>
    </xf>
    <xf numFmtId="0" fontId="155" fillId="6" borderId="0" xfId="0" applyFont="1" applyFill="1"/>
    <xf numFmtId="0" fontId="184" fillId="6" borderId="0" xfId="0" applyFont="1" applyFill="1"/>
    <xf numFmtId="0" fontId="185" fillId="6" borderId="0" xfId="0" applyFont="1" applyFill="1"/>
    <xf numFmtId="0" fontId="142" fillId="6" borderId="10" xfId="0" applyFont="1" applyFill="1" applyBorder="1" applyAlignment="1">
      <alignment horizontal="center"/>
    </xf>
    <xf numFmtId="165" fontId="142" fillId="0" borderId="10" xfId="185" applyFont="1" applyBorder="1" applyAlignment="1">
      <alignment wrapText="1"/>
    </xf>
    <xf numFmtId="165" fontId="142" fillId="6" borderId="10" xfId="185" applyFont="1" applyFill="1" applyBorder="1" applyAlignment="1" applyProtection="1">
      <alignment horizontal="center" shrinkToFit="1"/>
    </xf>
    <xf numFmtId="165" fontId="142" fillId="6" borderId="36" xfId="185" applyFont="1" applyFill="1" applyBorder="1" applyAlignment="1" applyProtection="1">
      <alignment horizontal="center" shrinkToFit="1"/>
    </xf>
    <xf numFmtId="165" fontId="142" fillId="6" borderId="10" xfId="185" applyFont="1" applyFill="1" applyBorder="1" applyAlignment="1"/>
    <xf numFmtId="0" fontId="142" fillId="6" borderId="11" xfId="0" applyFont="1" applyFill="1" applyBorder="1" applyAlignment="1">
      <alignment horizontal="center"/>
    </xf>
    <xf numFmtId="0" fontId="142" fillId="6" borderId="34" xfId="0" applyFont="1" applyFill="1" applyBorder="1" applyAlignment="1">
      <alignment shrinkToFit="1"/>
    </xf>
    <xf numFmtId="165" fontId="142" fillId="0" borderId="11" xfId="185" applyFont="1" applyBorder="1" applyAlignment="1">
      <alignment wrapText="1"/>
    </xf>
    <xf numFmtId="165" fontId="142" fillId="0" borderId="28" xfId="185" applyFont="1" applyBorder="1" applyAlignment="1">
      <alignment horizontal="center" shrinkToFit="1"/>
    </xf>
    <xf numFmtId="165" fontId="142" fillId="6" borderId="11" xfId="185" applyFont="1" applyFill="1" applyBorder="1" applyAlignment="1" applyProtection="1">
      <alignment horizontal="center" shrinkToFit="1"/>
    </xf>
    <xf numFmtId="165" fontId="142" fillId="6" borderId="15" xfId="185" applyFont="1" applyFill="1" applyBorder="1" applyAlignment="1" applyProtection="1">
      <alignment horizontal="center" shrinkToFit="1"/>
    </xf>
    <xf numFmtId="165" fontId="142" fillId="6" borderId="14" xfId="185" applyFont="1" applyFill="1" applyBorder="1" applyAlignment="1"/>
    <xf numFmtId="0" fontId="142" fillId="6" borderId="14" xfId="0" applyFont="1" applyFill="1" applyBorder="1" applyAlignment="1">
      <alignment horizontal="center"/>
    </xf>
    <xf numFmtId="0" fontId="142" fillId="0" borderId="34" xfId="0" applyFont="1" applyBorder="1" applyAlignment="1">
      <alignment shrinkToFit="1"/>
    </xf>
    <xf numFmtId="0" fontId="139" fillId="6" borderId="11" xfId="0" applyFont="1" applyFill="1" applyBorder="1" applyAlignment="1">
      <alignment horizontal="center"/>
    </xf>
    <xf numFmtId="0" fontId="139" fillId="0" borderId="34" xfId="0" applyFont="1" applyBorder="1" applyAlignment="1">
      <alignment shrinkToFit="1"/>
    </xf>
    <xf numFmtId="165" fontId="139" fillId="6" borderId="11" xfId="185" applyFont="1" applyFill="1" applyBorder="1" applyAlignment="1" applyProtection="1">
      <alignment horizontal="center" shrinkToFit="1"/>
    </xf>
    <xf numFmtId="0" fontId="142" fillId="6" borderId="9" xfId="0" applyFont="1" applyFill="1" applyBorder="1" applyAlignment="1">
      <alignment horizontal="center"/>
    </xf>
    <xf numFmtId="0" fontId="142" fillId="0" borderId="35" xfId="0" applyFont="1" applyBorder="1" applyAlignment="1">
      <alignment shrinkToFit="1"/>
    </xf>
    <xf numFmtId="0" fontId="139" fillId="6" borderId="18" xfId="0" applyFont="1" applyFill="1" applyBorder="1" applyAlignment="1">
      <alignment horizontal="left"/>
    </xf>
    <xf numFmtId="0" fontId="140" fillId="6" borderId="3" xfId="0" applyFont="1" applyFill="1" applyBorder="1" applyAlignment="1">
      <alignment horizontal="center" vertical="center"/>
    </xf>
    <xf numFmtId="0" fontId="184" fillId="0" borderId="0" xfId="0" applyFont="1"/>
    <xf numFmtId="165" fontId="140" fillId="6" borderId="3" xfId="185" applyFont="1" applyFill="1" applyBorder="1" applyAlignment="1" applyProtection="1">
      <alignment horizontal="center" vertical="center" wrapText="1"/>
    </xf>
    <xf numFmtId="0" fontId="184" fillId="0" borderId="0" xfId="0" applyFont="1" applyAlignment="1">
      <alignment vertical="center"/>
    </xf>
    <xf numFmtId="0" fontId="140" fillId="5" borderId="6" xfId="0" applyFont="1" applyFill="1" applyBorder="1"/>
    <xf numFmtId="0" fontId="140" fillId="5" borderId="6" xfId="0" applyFont="1" applyFill="1" applyBorder="1" applyAlignment="1">
      <alignment horizontal="center"/>
    </xf>
    <xf numFmtId="165" fontId="140" fillId="5" borderId="6" xfId="185" applyFont="1" applyFill="1" applyBorder="1" applyAlignment="1" applyProtection="1">
      <alignment horizontal="center"/>
    </xf>
    <xf numFmtId="165" fontId="140" fillId="5" borderId="5" xfId="185" applyFont="1" applyFill="1" applyBorder="1" applyAlignment="1" applyProtection="1">
      <alignment horizontal="center"/>
    </xf>
    <xf numFmtId="0" fontId="139" fillId="0" borderId="10" xfId="0" applyFont="1" applyBorder="1" applyAlignment="1">
      <alignment horizontal="center"/>
    </xf>
    <xf numFmtId="0" fontId="139" fillId="0" borderId="10" xfId="0" applyFont="1" applyBorder="1"/>
    <xf numFmtId="165" fontId="142" fillId="0" borderId="10" xfId="185" applyFont="1" applyFill="1" applyBorder="1" applyAlignment="1"/>
    <xf numFmtId="165" fontId="142" fillId="0" borderId="37" xfId="185" applyFont="1" applyFill="1" applyBorder="1" applyAlignment="1"/>
    <xf numFmtId="165" fontId="139" fillId="0" borderId="10" xfId="185" applyFont="1" applyFill="1" applyBorder="1" applyAlignment="1" applyProtection="1">
      <alignment horizontal="center"/>
    </xf>
    <xf numFmtId="165" fontId="142" fillId="0" borderId="28" xfId="185" applyFont="1" applyFill="1" applyBorder="1" applyAlignment="1"/>
    <xf numFmtId="165" fontId="139" fillId="0" borderId="11" xfId="185" applyFont="1" applyFill="1" applyBorder="1" applyAlignment="1" applyProtection="1">
      <alignment horizontal="center"/>
    </xf>
    <xf numFmtId="165" fontId="139" fillId="0" borderId="14" xfId="185" applyFont="1" applyFill="1" applyBorder="1" applyAlignment="1" applyProtection="1">
      <alignment horizontal="center"/>
    </xf>
    <xf numFmtId="0" fontId="142" fillId="0" borderId="18" xfId="0" applyFont="1" applyBorder="1"/>
    <xf numFmtId="0" fontId="139" fillId="0" borderId="18" xfId="0" applyFont="1" applyBorder="1" applyAlignment="1">
      <alignment horizontal="center"/>
    </xf>
    <xf numFmtId="0" fontId="139" fillId="0" borderId="18" xfId="0" applyFont="1" applyBorder="1"/>
    <xf numFmtId="165" fontId="139" fillId="0" borderId="18" xfId="185" applyFont="1" applyFill="1" applyBorder="1" applyAlignment="1"/>
    <xf numFmtId="165" fontId="139" fillId="0" borderId="18" xfId="185" applyFont="1" applyFill="1" applyBorder="1" applyAlignment="1" applyProtection="1">
      <alignment horizontal="center"/>
    </xf>
    <xf numFmtId="0" fontId="186" fillId="0" borderId="0" xfId="0" applyFont="1"/>
    <xf numFmtId="165" fontId="139" fillId="0" borderId="10" xfId="185" applyFont="1" applyFill="1" applyBorder="1" applyAlignment="1"/>
    <xf numFmtId="165" fontId="139" fillId="0" borderId="10" xfId="185" applyFont="1" applyFill="1" applyBorder="1" applyAlignment="1" applyProtection="1"/>
    <xf numFmtId="165" fontId="139" fillId="0" borderId="11" xfId="185" applyFont="1" applyFill="1" applyBorder="1" applyAlignment="1" applyProtection="1"/>
    <xf numFmtId="2" fontId="139" fillId="0" borderId="18" xfId="185" applyNumberFormat="1" applyFont="1" applyFill="1" applyBorder="1" applyAlignment="1"/>
    <xf numFmtId="0" fontId="187" fillId="6" borderId="0" xfId="27" applyFont="1" applyFill="1"/>
    <xf numFmtId="1" fontId="187" fillId="6" borderId="0" xfId="27" applyNumberFormat="1" applyFont="1" applyFill="1"/>
    <xf numFmtId="0" fontId="140" fillId="6" borderId="0" xfId="27" applyFont="1" applyFill="1" applyAlignment="1">
      <alignment horizontal="center" vertical="center"/>
    </xf>
    <xf numFmtId="0" fontId="158" fillId="6" borderId="0" xfId="27" applyFont="1" applyFill="1" applyAlignment="1">
      <alignment horizontal="center"/>
    </xf>
    <xf numFmtId="0" fontId="140" fillId="6" borderId="0" xfId="27" applyFont="1" applyFill="1" applyAlignment="1">
      <alignment horizontal="center"/>
    </xf>
    <xf numFmtId="43" fontId="140" fillId="6" borderId="0" xfId="302" applyFont="1" applyFill="1" applyAlignment="1">
      <alignment horizontal="center"/>
    </xf>
    <xf numFmtId="0" fontId="189" fillId="6" borderId="0" xfId="27" applyFont="1" applyFill="1"/>
    <xf numFmtId="1" fontId="189" fillId="6" borderId="0" xfId="27" applyNumberFormat="1" applyFont="1" applyFill="1"/>
    <xf numFmtId="0" fontId="171" fillId="6" borderId="0" xfId="27" applyFont="1" applyFill="1"/>
    <xf numFmtId="1" fontId="171" fillId="6" borderId="0" xfId="27" applyNumberFormat="1" applyFont="1" applyFill="1"/>
    <xf numFmtId="43" fontId="188" fillId="6" borderId="3" xfId="37" applyFont="1" applyFill="1" applyBorder="1" applyAlignment="1" applyProtection="1">
      <alignment horizontal="center" vertical="center"/>
    </xf>
    <xf numFmtId="43" fontId="188" fillId="6" borderId="3" xfId="302" applyFont="1" applyFill="1" applyBorder="1" applyAlignment="1" applyProtection="1">
      <alignment horizontal="center" vertical="center" wrapText="1"/>
    </xf>
    <xf numFmtId="43" fontId="188" fillId="6" borderId="3" xfId="37" applyFont="1" applyFill="1" applyBorder="1" applyAlignment="1" applyProtection="1">
      <alignment horizontal="center" vertical="center" wrapText="1"/>
    </xf>
    <xf numFmtId="0" fontId="140" fillId="24" borderId="3" xfId="27" applyFont="1" applyFill="1" applyBorder="1" applyAlignment="1">
      <alignment horizontal="center"/>
    </xf>
    <xf numFmtId="0" fontId="140" fillId="24" borderId="3" xfId="27" applyFont="1" applyFill="1" applyBorder="1" applyAlignment="1">
      <alignment wrapText="1"/>
    </xf>
    <xf numFmtId="49" fontId="140" fillId="24" borderId="3" xfId="47" applyNumberFormat="1" applyFont="1" applyFill="1" applyBorder="1" applyAlignment="1">
      <alignment horizontal="center"/>
    </xf>
    <xf numFmtId="43" fontId="140" fillId="24" borderId="3" xfId="37" applyFont="1" applyFill="1" applyBorder="1" applyAlignment="1"/>
    <xf numFmtId="43" fontId="140" fillId="24" borderId="3" xfId="302" applyFont="1" applyFill="1" applyBorder="1" applyAlignment="1">
      <alignment horizontal="center"/>
    </xf>
    <xf numFmtId="0" fontId="185" fillId="6" borderId="0" xfId="27" applyFont="1" applyFill="1"/>
    <xf numFmtId="49" fontId="185" fillId="6" borderId="0" xfId="27" applyNumberFormat="1" applyFont="1" applyFill="1"/>
    <xf numFmtId="0" fontId="185" fillId="6" borderId="0" xfId="27" applyFont="1" applyFill="1" applyAlignment="1">
      <alignment vertical="center"/>
    </xf>
    <xf numFmtId="49" fontId="185" fillId="6" borderId="0" xfId="27" applyNumberFormat="1" applyFont="1" applyFill="1" applyAlignment="1">
      <alignment vertical="center"/>
    </xf>
    <xf numFmtId="0" fontId="139" fillId="6" borderId="11" xfId="27" applyFont="1" applyFill="1" applyBorder="1" applyAlignment="1">
      <alignment horizontal="center" vertical="center"/>
    </xf>
    <xf numFmtId="49" fontId="139" fillId="6" borderId="11" xfId="47" applyNumberFormat="1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vertical="center"/>
    </xf>
    <xf numFmtId="43" fontId="139" fillId="6" borderId="11" xfId="302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horizontal="center" vertical="center"/>
    </xf>
    <xf numFmtId="0" fontId="139" fillId="6" borderId="18" xfId="27" applyFont="1" applyFill="1" applyBorder="1" applyAlignment="1">
      <alignment horizontal="center"/>
    </xf>
    <xf numFmtId="0" fontId="139" fillId="6" borderId="18" xfId="27" quotePrefix="1" applyFont="1" applyFill="1" applyBorder="1" applyAlignment="1">
      <alignment wrapText="1"/>
    </xf>
    <xf numFmtId="49" fontId="139" fillId="0" borderId="18" xfId="47" applyNumberFormat="1" applyFont="1" applyBorder="1" applyAlignment="1">
      <alignment horizontal="center"/>
    </xf>
    <xf numFmtId="43" fontId="139" fillId="6" borderId="18" xfId="37" applyFont="1" applyFill="1" applyBorder="1" applyAlignment="1"/>
    <xf numFmtId="43" fontId="139" fillId="6" borderId="18" xfId="37" applyFont="1" applyFill="1" applyBorder="1" applyAlignment="1">
      <alignment horizontal="center"/>
    </xf>
    <xf numFmtId="43" fontId="139" fillId="6" borderId="18" xfId="302" applyFont="1" applyFill="1" applyBorder="1" applyAlignment="1">
      <alignment horizontal="center"/>
    </xf>
    <xf numFmtId="0" fontId="184" fillId="6" borderId="0" xfId="27" applyFont="1" applyFill="1"/>
    <xf numFmtId="49" fontId="184" fillId="6" borderId="0" xfId="27" applyNumberFormat="1" applyFont="1" applyFill="1"/>
    <xf numFmtId="0" fontId="139" fillId="6" borderId="0" xfId="27" applyFont="1" applyFill="1" applyAlignment="1">
      <alignment horizontal="center" vertical="center"/>
    </xf>
    <xf numFmtId="0" fontId="158" fillId="6" borderId="0" xfId="27" applyFont="1" applyFill="1"/>
    <xf numFmtId="43" fontId="139" fillId="6" borderId="0" xfId="47" applyFont="1" applyFill="1" applyBorder="1" applyAlignment="1">
      <alignment horizontal="center"/>
    </xf>
    <xf numFmtId="43" fontId="139" fillId="6" borderId="0" xfId="37" applyFont="1" applyFill="1" applyBorder="1"/>
    <xf numFmtId="43" fontId="139" fillId="6" borderId="0" xfId="302" applyFont="1" applyFill="1" applyBorder="1" applyAlignment="1">
      <alignment horizontal="center" wrapText="1"/>
    </xf>
    <xf numFmtId="43" fontId="139" fillId="6" borderId="0" xfId="37" applyFont="1" applyFill="1" applyBorder="1" applyAlignment="1">
      <alignment horizontal="center"/>
    </xf>
    <xf numFmtId="43" fontId="139" fillId="6" borderId="0" xfId="302" applyFont="1" applyFill="1" applyBorder="1" applyAlignment="1">
      <alignment horizontal="center"/>
    </xf>
    <xf numFmtId="0" fontId="139" fillId="6" borderId="0" xfId="27" applyFont="1" applyFill="1" applyAlignment="1">
      <alignment horizontal="center"/>
    </xf>
    <xf numFmtId="0" fontId="190" fillId="6" borderId="0" xfId="27" applyFont="1" applyFill="1"/>
    <xf numFmtId="1" fontId="190" fillId="6" borderId="0" xfId="27" applyNumberFormat="1" applyFont="1" applyFill="1"/>
    <xf numFmtId="0" fontId="0" fillId="6" borderId="0" xfId="0" applyFill="1"/>
    <xf numFmtId="0" fontId="169" fillId="0" borderId="0" xfId="15" applyFont="1" applyAlignment="1">
      <alignment horizontal="left" vertical="center"/>
    </xf>
    <xf numFmtId="0" fontId="169" fillId="0" borderId="0" xfId="15" applyFont="1" applyAlignment="1">
      <alignment vertical="center" wrapText="1"/>
    </xf>
    <xf numFmtId="0" fontId="103" fillId="0" borderId="3" xfId="0" applyFont="1" applyBorder="1" applyAlignment="1">
      <alignment horizontal="left" vertical="center"/>
    </xf>
    <xf numFmtId="0" fontId="103" fillId="0" borderId="3" xfId="0" applyFont="1" applyBorder="1" applyAlignment="1">
      <alignment vertical="center"/>
    </xf>
    <xf numFmtId="43" fontId="107" fillId="6" borderId="11" xfId="55" applyFont="1" applyFill="1" applyBorder="1" applyAlignment="1">
      <alignment horizontal="center"/>
    </xf>
    <xf numFmtId="0" fontId="103" fillId="0" borderId="3" xfId="321" applyFont="1" applyBorder="1" applyAlignment="1">
      <alignment horizontal="center"/>
    </xf>
    <xf numFmtId="0" fontId="103" fillId="0" borderId="3" xfId="15" applyFont="1" applyBorder="1" applyAlignment="1">
      <alignment horizontal="center"/>
    </xf>
    <xf numFmtId="0" fontId="126" fillId="0" borderId="3" xfId="10" applyFont="1" applyBorder="1" applyAlignment="1">
      <alignment horizontal="left" vertical="top"/>
    </xf>
    <xf numFmtId="0" fontId="126" fillId="0" borderId="3" xfId="10" applyFont="1" applyBorder="1" applyAlignment="1">
      <alignment horizontal="center" vertical="center"/>
    </xf>
    <xf numFmtId="43" fontId="103" fillId="0" borderId="3" xfId="37" applyFont="1" applyFill="1" applyBorder="1"/>
    <xf numFmtId="165" fontId="126" fillId="0" borderId="3" xfId="3" applyFont="1" applyBorder="1" applyAlignment="1">
      <alignment horizontal="center"/>
    </xf>
    <xf numFmtId="43" fontId="126" fillId="0" borderId="3" xfId="37" applyFont="1" applyFill="1" applyBorder="1" applyAlignment="1">
      <alignment horizontal="right"/>
    </xf>
    <xf numFmtId="43" fontId="126" fillId="0" borderId="3" xfId="37" applyFont="1" applyFill="1" applyBorder="1"/>
    <xf numFmtId="165" fontId="184" fillId="6" borderId="0" xfId="185" applyFont="1" applyFill="1" applyBorder="1" applyAlignment="1"/>
    <xf numFmtId="165" fontId="187" fillId="6" borderId="0" xfId="185" applyFont="1" applyFill="1" applyBorder="1" applyAlignment="1" applyProtection="1"/>
    <xf numFmtId="165" fontId="187" fillId="6" borderId="0" xfId="185" applyFont="1" applyFill="1" applyBorder="1" applyProtection="1"/>
    <xf numFmtId="165" fontId="189" fillId="6" borderId="0" xfId="185" applyFont="1" applyFill="1" applyBorder="1" applyProtection="1"/>
    <xf numFmtId="165" fontId="171" fillId="6" borderId="0" xfId="185" applyFont="1" applyFill="1" applyBorder="1" applyProtection="1"/>
    <xf numFmtId="165" fontId="185" fillId="6" borderId="0" xfId="185" applyFont="1" applyFill="1" applyBorder="1" applyAlignment="1"/>
    <xf numFmtId="165" fontId="185" fillId="6" borderId="0" xfId="185" applyFont="1" applyFill="1" applyBorder="1" applyAlignment="1">
      <alignment vertical="center"/>
    </xf>
    <xf numFmtId="165" fontId="190" fillId="6" borderId="0" xfId="185" applyFont="1" applyFill="1" applyBorder="1"/>
    <xf numFmtId="0" fontId="173" fillId="6" borderId="0" xfId="0" applyFont="1" applyFill="1" applyAlignment="1">
      <alignment vertical="center"/>
    </xf>
    <xf numFmtId="0" fontId="144" fillId="6" borderId="11" xfId="0" applyFont="1" applyFill="1" applyBorder="1" applyAlignment="1">
      <alignment vertical="center"/>
    </xf>
    <xf numFmtId="165" fontId="144" fillId="6" borderId="11" xfId="185" applyFont="1" applyFill="1" applyBorder="1" applyAlignment="1">
      <alignment vertical="center"/>
    </xf>
    <xf numFmtId="165" fontId="144" fillId="6" borderId="11" xfId="185" applyFont="1" applyFill="1" applyBorder="1" applyAlignment="1">
      <alignment horizontal="center" vertical="center" shrinkToFit="1"/>
    </xf>
    <xf numFmtId="165" fontId="144" fillId="6" borderId="11" xfId="185" applyFont="1" applyFill="1" applyBorder="1" applyAlignment="1">
      <alignment horizontal="center" vertical="center"/>
    </xf>
    <xf numFmtId="166" fontId="144" fillId="6" borderId="11" xfId="0" applyNumberFormat="1" applyFont="1" applyFill="1" applyBorder="1" applyAlignment="1">
      <alignment horizontal="center" vertical="center"/>
    </xf>
    <xf numFmtId="0" fontId="144" fillId="6" borderId="11" xfId="0" applyFont="1" applyFill="1" applyBorder="1" applyAlignment="1">
      <alignment horizontal="center" vertical="center"/>
    </xf>
    <xf numFmtId="0" fontId="149" fillId="6" borderId="0" xfId="0" applyFont="1" applyFill="1" applyAlignment="1">
      <alignment vertical="center"/>
    </xf>
    <xf numFmtId="0" fontId="144" fillId="6" borderId="22" xfId="0" applyFont="1" applyFill="1" applyBorder="1" applyAlignment="1">
      <alignment horizontal="center" vertical="center"/>
    </xf>
    <xf numFmtId="49" fontId="144" fillId="6" borderId="22" xfId="0" applyNumberFormat="1" applyFont="1" applyFill="1" applyBorder="1" applyAlignment="1">
      <alignment vertical="center" wrapText="1"/>
    </xf>
    <xf numFmtId="165" fontId="144" fillId="6" borderId="22" xfId="185" applyFont="1" applyFill="1" applyBorder="1" applyAlignment="1">
      <alignment horizontal="center" vertical="center"/>
    </xf>
    <xf numFmtId="165" fontId="144" fillId="6" borderId="40" xfId="185" applyFont="1" applyFill="1" applyBorder="1" applyAlignment="1">
      <alignment horizontal="center" vertical="center" shrinkToFit="1"/>
    </xf>
    <xf numFmtId="165" fontId="144" fillId="6" borderId="22" xfId="185" applyFont="1" applyFill="1" applyBorder="1" applyAlignment="1">
      <alignment horizontal="center" vertical="center" shrinkToFit="1"/>
    </xf>
    <xf numFmtId="166" fontId="144" fillId="6" borderId="22" xfId="0" applyNumberFormat="1" applyFont="1" applyFill="1" applyBorder="1" applyAlignment="1">
      <alignment horizontal="center" vertical="center"/>
    </xf>
    <xf numFmtId="49" fontId="144" fillId="6" borderId="11" xfId="0" applyNumberFormat="1" applyFont="1" applyFill="1" applyBorder="1" applyAlignment="1">
      <alignment vertical="center" wrapText="1"/>
    </xf>
    <xf numFmtId="165" fontId="144" fillId="6" borderId="29" xfId="185" applyFont="1" applyFill="1" applyBorder="1" applyAlignment="1">
      <alignment horizontal="center" vertical="center" shrinkToFit="1"/>
    </xf>
    <xf numFmtId="0" fontId="149" fillId="6" borderId="0" xfId="0" applyFont="1" applyFill="1"/>
    <xf numFmtId="49" fontId="144" fillId="6" borderId="11" xfId="0" applyNumberFormat="1" applyFont="1" applyFill="1" applyBorder="1" applyAlignment="1">
      <alignment horizontal="left" vertical="center" wrapText="1"/>
    </xf>
    <xf numFmtId="49" fontId="144" fillId="6" borderId="11" xfId="110" applyNumberFormat="1" applyFont="1" applyFill="1" applyBorder="1" applyAlignment="1">
      <alignment vertical="center" wrapText="1"/>
    </xf>
    <xf numFmtId="49" fontId="144" fillId="6" borderId="11" xfId="0" applyNumberFormat="1" applyFont="1" applyFill="1" applyBorder="1" applyAlignment="1">
      <alignment vertical="center"/>
    </xf>
    <xf numFmtId="0" fontId="144" fillId="6" borderId="18" xfId="0" applyFont="1" applyFill="1" applyBorder="1" applyAlignment="1">
      <alignment horizontal="center" vertical="center"/>
    </xf>
    <xf numFmtId="165" fontId="144" fillId="6" borderId="18" xfId="185" applyFont="1" applyFill="1" applyBorder="1" applyAlignment="1">
      <alignment horizontal="center" vertical="center"/>
    </xf>
    <xf numFmtId="165" fontId="144" fillId="6" borderId="18" xfId="185" applyFont="1" applyFill="1" applyBorder="1" applyAlignment="1">
      <alignment horizontal="center" vertical="center" shrinkToFit="1"/>
    </xf>
    <xf numFmtId="166" fontId="144" fillId="6" borderId="18" xfId="0" applyNumberFormat="1" applyFont="1" applyFill="1" applyBorder="1" applyAlignment="1">
      <alignment horizontal="center" vertical="center"/>
    </xf>
    <xf numFmtId="0" fontId="144" fillId="6" borderId="11" xfId="0" applyFont="1" applyFill="1" applyBorder="1" applyAlignment="1">
      <alignment vertical="center" wrapText="1"/>
    </xf>
    <xf numFmtId="49" fontId="144" fillId="6" borderId="11" xfId="0" applyNumberFormat="1" applyFont="1" applyFill="1" applyBorder="1" applyAlignment="1">
      <alignment horizontal="left" vertical="center"/>
    </xf>
    <xf numFmtId="49" fontId="144" fillId="6" borderId="18" xfId="110" applyNumberFormat="1" applyFont="1" applyFill="1" applyBorder="1" applyAlignment="1">
      <alignment vertical="center" wrapText="1"/>
    </xf>
    <xf numFmtId="0" fontId="158" fillId="0" borderId="0" xfId="0" applyFont="1" applyAlignment="1">
      <alignment horizontal="center" vertical="center"/>
    </xf>
    <xf numFmtId="0" fontId="158" fillId="0" borderId="0" xfId="0" applyFont="1" applyAlignment="1">
      <alignment horizontal="left" vertical="center" indent="5"/>
    </xf>
    <xf numFmtId="0" fontId="158" fillId="0" borderId="0" xfId="0" applyFont="1" applyAlignment="1">
      <alignment horizontal="left" indent="3"/>
    </xf>
    <xf numFmtId="0" fontId="102" fillId="9" borderId="6" xfId="37" applyNumberFormat="1" applyFont="1" applyFill="1" applyBorder="1" applyAlignment="1">
      <alignment horizontal="center"/>
    </xf>
    <xf numFmtId="43" fontId="107" fillId="6" borderId="14" xfId="55" applyFont="1" applyFill="1" applyBorder="1" applyAlignment="1">
      <alignment horizontal="center"/>
    </xf>
    <xf numFmtId="0" fontId="101" fillId="6" borderId="0" xfId="27" applyFont="1" applyFill="1"/>
    <xf numFmtId="0" fontId="101" fillId="6" borderId="0" xfId="27" applyFont="1" applyFill="1" applyAlignment="1">
      <alignment horizontal="left"/>
    </xf>
    <xf numFmtId="0" fontId="137" fillId="6" borderId="0" xfId="27" applyFont="1" applyFill="1"/>
    <xf numFmtId="0" fontId="191" fillId="6" borderId="0" xfId="27" applyFont="1" applyFill="1"/>
    <xf numFmtId="0" fontId="192" fillId="6" borderId="0" xfId="27" applyFont="1" applyFill="1"/>
    <xf numFmtId="0" fontId="193" fillId="6" borderId="0" xfId="27" applyFont="1" applyFill="1"/>
    <xf numFmtId="0" fontId="194" fillId="6" borderId="0" xfId="27" applyFont="1" applyFill="1"/>
    <xf numFmtId="0" fontId="195" fillId="6" borderId="0" xfId="27" applyFont="1" applyFill="1"/>
    <xf numFmtId="0" fontId="102" fillId="24" borderId="45" xfId="27" applyFont="1" applyFill="1" applyBorder="1" applyAlignment="1">
      <alignment vertical="center" wrapText="1"/>
    </xf>
    <xf numFmtId="0" fontId="102" fillId="24" borderId="45" xfId="27" applyFont="1" applyFill="1" applyBorder="1" applyAlignment="1">
      <alignment vertical="center"/>
    </xf>
    <xf numFmtId="0" fontId="102" fillId="24" borderId="45" xfId="27" applyFont="1" applyFill="1" applyBorder="1" applyAlignment="1">
      <alignment horizontal="center"/>
    </xf>
    <xf numFmtId="0" fontId="119" fillId="6" borderId="0" xfId="27" applyFont="1" applyFill="1"/>
    <xf numFmtId="15" fontId="101" fillId="6" borderId="14" xfId="27" applyNumberFormat="1" applyFont="1" applyFill="1" applyBorder="1" applyAlignment="1">
      <alignment horizontal="center" vertical="top"/>
    </xf>
    <xf numFmtId="0" fontId="101" fillId="6" borderId="14" xfId="27" applyFont="1" applyFill="1" applyBorder="1" applyAlignment="1">
      <alignment vertical="top" wrapText="1"/>
    </xf>
    <xf numFmtId="0" fontId="123" fillId="6" borderId="0" xfId="27" applyFont="1" applyFill="1" applyAlignment="1">
      <alignment vertical="top"/>
    </xf>
    <xf numFmtId="0" fontId="101" fillId="6" borderId="34" xfId="27" applyFont="1" applyFill="1" applyBorder="1" applyAlignment="1">
      <alignment horizontal="center" vertical="top"/>
    </xf>
    <xf numFmtId="0" fontId="101" fillId="6" borderId="11" xfId="27" applyFont="1" applyFill="1" applyBorder="1" applyAlignment="1">
      <alignment horizontal="center" vertical="top"/>
    </xf>
    <xf numFmtId="0" fontId="137" fillId="6" borderId="0" xfId="27" applyFont="1" applyFill="1" applyAlignment="1">
      <alignment vertical="top"/>
    </xf>
    <xf numFmtId="15" fontId="101" fillId="6" borderId="11" xfId="27" applyNumberFormat="1" applyFont="1" applyFill="1" applyBorder="1" applyAlignment="1">
      <alignment horizontal="center" vertical="top"/>
    </xf>
    <xf numFmtId="0" fontId="101" fillId="6" borderId="11" xfId="27" applyFont="1" applyFill="1" applyBorder="1" applyAlignment="1">
      <alignment vertical="top" wrapText="1"/>
    </xf>
    <xf numFmtId="0" fontId="101" fillId="6" borderId="47" xfId="27" applyFont="1" applyFill="1" applyBorder="1" applyAlignment="1">
      <alignment horizontal="center"/>
    </xf>
    <xf numFmtId="15" fontId="101" fillId="6" borderId="18" xfId="27" applyNumberFormat="1" applyFont="1" applyFill="1" applyBorder="1" applyAlignment="1">
      <alignment horizontal="center"/>
    </xf>
    <xf numFmtId="0" fontId="101" fillId="6" borderId="18" xfId="27" applyFont="1" applyFill="1" applyBorder="1"/>
    <xf numFmtId="0" fontId="101" fillId="6" borderId="18" xfId="27" applyFont="1" applyFill="1" applyBorder="1" applyAlignment="1">
      <alignment horizontal="center"/>
    </xf>
    <xf numFmtId="0" fontId="123" fillId="6" borderId="0" xfId="27" applyFont="1" applyFill="1"/>
    <xf numFmtId="0" fontId="100" fillId="0" borderId="13" xfId="15" applyFont="1" applyBorder="1"/>
    <xf numFmtId="0" fontId="101" fillId="0" borderId="13" xfId="183" applyFont="1" applyBorder="1" applyAlignment="1">
      <alignment horizontal="center"/>
    </xf>
    <xf numFmtId="0" fontId="101" fillId="0" borderId="13" xfId="183" applyFont="1" applyBorder="1"/>
    <xf numFmtId="165" fontId="101" fillId="0" borderId="13" xfId="185" applyFont="1" applyFill="1" applyBorder="1" applyAlignment="1"/>
    <xf numFmtId="165" fontId="101" fillId="0" borderId="38" xfId="185" applyFont="1" applyFill="1" applyBorder="1" applyAlignment="1"/>
    <xf numFmtId="0" fontId="101" fillId="0" borderId="3" xfId="183" applyFont="1" applyBorder="1" applyAlignment="1">
      <alignment horizontal="center"/>
    </xf>
    <xf numFmtId="0" fontId="101" fillId="0" borderId="3" xfId="183" applyFont="1" applyBorder="1"/>
    <xf numFmtId="165" fontId="101" fillId="0" borderId="3" xfId="185" applyFont="1" applyFill="1" applyBorder="1" applyAlignment="1"/>
    <xf numFmtId="165" fontId="101" fillId="0" borderId="11" xfId="185" applyFont="1" applyFill="1" applyBorder="1" applyAlignment="1"/>
    <xf numFmtId="0" fontId="101" fillId="0" borderId="3" xfId="183" applyFont="1" applyBorder="1" applyAlignment="1">
      <alignment horizontal="left"/>
    </xf>
    <xf numFmtId="0" fontId="121" fillId="0" borderId="3" xfId="33" applyFont="1" applyBorder="1"/>
    <xf numFmtId="165" fontId="121" fillId="0" borderId="3" xfId="3" applyFont="1" applyBorder="1"/>
    <xf numFmtId="0" fontId="121" fillId="0" borderId="3" xfId="33" applyFont="1" applyBorder="1" applyAlignment="1">
      <alignment horizontal="center"/>
    </xf>
    <xf numFmtId="0" fontId="103" fillId="6" borderId="3" xfId="0" applyFont="1" applyFill="1" applyBorder="1" applyAlignment="1">
      <alignment vertical="center"/>
    </xf>
    <xf numFmtId="43" fontId="103" fillId="6" borderId="3" xfId="55" applyFont="1" applyFill="1" applyBorder="1" applyAlignment="1">
      <alignment vertical="center" wrapText="1"/>
    </xf>
    <xf numFmtId="43" fontId="103" fillId="0" borderId="3" xfId="55" applyFont="1" applyFill="1" applyBorder="1" applyAlignment="1">
      <alignment vertical="center" wrapText="1"/>
    </xf>
    <xf numFmtId="0" fontId="103" fillId="6" borderId="0" xfId="0" applyFont="1" applyFill="1" applyAlignment="1">
      <alignment vertical="center" wrapText="1"/>
    </xf>
    <xf numFmtId="43" fontId="102" fillId="0" borderId="8" xfId="55" applyFont="1" applyFill="1" applyBorder="1" applyAlignment="1">
      <alignment horizontal="center" vertical="center"/>
    </xf>
    <xf numFmtId="43" fontId="102" fillId="0" borderId="8" xfId="55" applyFont="1" applyBorder="1" applyAlignment="1">
      <alignment horizontal="center" vertical="center" wrapText="1"/>
    </xf>
    <xf numFmtId="43" fontId="102" fillId="9" borderId="6" xfId="55" applyFont="1" applyFill="1" applyBorder="1" applyAlignment="1">
      <alignment horizontal="center"/>
    </xf>
    <xf numFmtId="43" fontId="108" fillId="6" borderId="18" xfId="55" applyFont="1" applyFill="1" applyBorder="1" applyAlignment="1">
      <alignment horizontal="center"/>
    </xf>
    <xf numFmtId="43" fontId="101" fillId="0" borderId="27" xfId="55" applyFont="1" applyFill="1" applyBorder="1" applyAlignment="1">
      <alignment horizontal="center"/>
    </xf>
    <xf numFmtId="43" fontId="101" fillId="0" borderId="0" xfId="55" applyFont="1" applyFill="1" applyAlignment="1">
      <alignment horizontal="center"/>
    </xf>
    <xf numFmtId="43" fontId="101" fillId="0" borderId="0" xfId="55" applyFont="1" applyAlignment="1">
      <alignment horizontal="center"/>
    </xf>
    <xf numFmtId="0" fontId="139" fillId="6" borderId="10" xfId="10" applyFont="1" applyFill="1" applyBorder="1" applyAlignment="1">
      <alignment horizontal="center" vertical="center"/>
    </xf>
    <xf numFmtId="0" fontId="155" fillId="6" borderId="0" xfId="10" applyFont="1" applyFill="1"/>
    <xf numFmtId="43" fontId="107" fillId="6" borderId="10" xfId="37" applyFont="1" applyFill="1" applyBorder="1" applyAlignment="1">
      <alignment horizontal="center"/>
    </xf>
    <xf numFmtId="43" fontId="107" fillId="6" borderId="10" xfId="10" applyNumberFormat="1" applyFont="1" applyFill="1" applyBorder="1" applyAlignment="1">
      <alignment horizontal="center"/>
    </xf>
    <xf numFmtId="0" fontId="139" fillId="6" borderId="11" xfId="10" applyFont="1" applyFill="1" applyBorder="1" applyAlignment="1">
      <alignment horizontal="center" vertical="center"/>
    </xf>
    <xf numFmtId="0" fontId="142" fillId="6" borderId="11" xfId="10" applyFont="1" applyFill="1" applyBorder="1" applyAlignment="1">
      <alignment horizontal="left" vertical="center"/>
    </xf>
    <xf numFmtId="0" fontId="139" fillId="6" borderId="11" xfId="37" applyNumberFormat="1" applyFont="1" applyFill="1" applyBorder="1" applyAlignment="1">
      <alignment horizontal="center" vertical="center"/>
    </xf>
    <xf numFmtId="43" fontId="139" fillId="6" borderId="11" xfId="37" applyFont="1" applyFill="1" applyBorder="1" applyAlignment="1">
      <alignment horizontal="center"/>
    </xf>
    <xf numFmtId="0" fontId="104" fillId="0" borderId="0" xfId="0" applyFont="1" applyAlignment="1">
      <alignment vertical="center"/>
    </xf>
    <xf numFmtId="49" fontId="196" fillId="0" borderId="0" xfId="185" applyNumberFormat="1" applyFont="1" applyFill="1" applyBorder="1"/>
    <xf numFmtId="165" fontId="104" fillId="0" borderId="0" xfId="0" applyNumberFormat="1" applyFont="1" applyAlignment="1">
      <alignment vertical="center"/>
    </xf>
    <xf numFmtId="49" fontId="74" fillId="0" borderId="0" xfId="185" applyNumberFormat="1" applyFont="1" applyFill="1" applyBorder="1"/>
    <xf numFmtId="0" fontId="104" fillId="0" borderId="0" xfId="0" applyFont="1" applyAlignment="1">
      <alignment horizontal="center" vertical="center"/>
    </xf>
    <xf numFmtId="49" fontId="74" fillId="0" borderId="0" xfId="185" applyNumberFormat="1" applyFont="1" applyFill="1" applyBorder="1" applyAlignment="1">
      <alignment horizontal="center" vertical="center"/>
    </xf>
    <xf numFmtId="165" fontId="104" fillId="0" borderId="0" xfId="0" applyNumberFormat="1" applyFont="1" applyAlignment="1">
      <alignment horizontal="left" vertical="center"/>
    </xf>
    <xf numFmtId="49" fontId="74" fillId="0" borderId="0" xfId="185" applyNumberFormat="1" applyFont="1" applyFill="1" applyBorder="1" applyAlignment="1">
      <alignment horizontal="center"/>
    </xf>
    <xf numFmtId="49" fontId="164" fillId="0" borderId="0" xfId="185" applyNumberFormat="1" applyFont="1" applyFill="1" applyBorder="1" applyAlignment="1">
      <alignment vertical="center"/>
    </xf>
    <xf numFmtId="49" fontId="75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 applyAlignment="1">
      <alignment vertical="top"/>
    </xf>
    <xf numFmtId="49" fontId="72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/>
    <xf numFmtId="165" fontId="72" fillId="0" borderId="0" xfId="185" applyFont="1" applyFill="1" applyBorder="1"/>
    <xf numFmtId="0" fontId="139" fillId="0" borderId="11" xfId="0" applyFont="1" applyBorder="1" applyAlignment="1">
      <alignment horizontal="left"/>
    </xf>
    <xf numFmtId="165" fontId="139" fillId="0" borderId="11" xfId="185" applyFont="1" applyFill="1" applyBorder="1" applyAlignment="1">
      <alignment horizontal="center"/>
    </xf>
    <xf numFmtId="0" fontId="197" fillId="0" borderId="0" xfId="10" applyFont="1" applyAlignment="1">
      <alignment vertical="center"/>
    </xf>
    <xf numFmtId="43" fontId="84" fillId="0" borderId="0" xfId="55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97" fillId="0" borderId="0" xfId="55" applyFont="1" applyAlignment="1">
      <alignment vertical="center"/>
    </xf>
    <xf numFmtId="43" fontId="198" fillId="0" borderId="0" xfId="55" applyFont="1"/>
    <xf numFmtId="43" fontId="197" fillId="0" borderId="0" xfId="10" applyNumberFormat="1" applyFont="1"/>
    <xf numFmtId="165" fontId="197" fillId="0" borderId="0" xfId="10" applyNumberFormat="1" applyFont="1"/>
    <xf numFmtId="43" fontId="197" fillId="0" borderId="0" xfId="55" applyFont="1"/>
    <xf numFmtId="0" fontId="197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43" fontId="84" fillId="6" borderId="0" xfId="55" applyFont="1" applyFill="1"/>
    <xf numFmtId="0" fontId="84" fillId="6" borderId="0" xfId="10" applyFont="1" applyFill="1"/>
    <xf numFmtId="43" fontId="198" fillId="6" borderId="0" xfId="55" applyFont="1" applyFill="1"/>
    <xf numFmtId="43" fontId="84" fillId="6" borderId="0" xfId="55" applyFont="1" applyFill="1" applyAlignment="1"/>
    <xf numFmtId="43" fontId="198" fillId="6" borderId="0" xfId="55" applyFont="1" applyFill="1" applyAlignment="1"/>
    <xf numFmtId="43" fontId="199" fillId="6" borderId="0" xfId="55" applyFont="1" applyFill="1" applyAlignment="1"/>
    <xf numFmtId="0" fontId="200" fillId="6" borderId="0" xfId="10" applyFont="1" applyFill="1"/>
    <xf numFmtId="43" fontId="200" fillId="6" borderId="0" xfId="55" applyFont="1" applyFill="1"/>
    <xf numFmtId="0" fontId="200" fillId="0" borderId="0" xfId="10" applyFont="1"/>
    <xf numFmtId="43" fontId="200" fillId="0" borderId="0" xfId="55" applyFont="1" applyFill="1"/>
    <xf numFmtId="43" fontId="200" fillId="0" borderId="0" xfId="55" applyFont="1"/>
    <xf numFmtId="43" fontId="199" fillId="0" borderId="0" xfId="55" applyFont="1"/>
    <xf numFmtId="43" fontId="199" fillId="0" borderId="0" xfId="55" applyFont="1" applyAlignment="1">
      <alignment vertical="center"/>
    </xf>
    <xf numFmtId="0" fontId="171" fillId="0" borderId="0" xfId="185" applyNumberFormat="1" applyFont="1" applyFill="1" applyBorder="1"/>
    <xf numFmtId="43" fontId="171" fillId="0" borderId="0" xfId="185" applyNumberFormat="1" applyFont="1" applyFill="1" applyBorder="1"/>
    <xf numFmtId="0" fontId="173" fillId="0" borderId="0" xfId="185" applyNumberFormat="1" applyFont="1" applyFill="1" applyBorder="1"/>
    <xf numFmtId="0" fontId="173" fillId="0" borderId="0" xfId="185" applyNumberFormat="1" applyFont="1" applyFill="1" applyBorder="1" applyAlignment="1">
      <alignment horizontal="center" vertical="center"/>
    </xf>
    <xf numFmtId="0" fontId="149" fillId="6" borderId="0" xfId="185" applyNumberFormat="1" applyFont="1" applyFill="1" applyBorder="1" applyAlignment="1">
      <alignment vertical="center"/>
    </xf>
    <xf numFmtId="0" fontId="173" fillId="0" borderId="0" xfId="185" applyNumberFormat="1" applyFont="1" applyFill="1" applyBorder="1" applyAlignment="1">
      <alignment vertical="center"/>
    </xf>
    <xf numFmtId="0" fontId="149" fillId="0" borderId="0" xfId="185" applyNumberFormat="1" applyFont="1" applyFill="1" applyBorder="1" applyAlignment="1">
      <alignment vertical="center"/>
    </xf>
    <xf numFmtId="0" fontId="173" fillId="6" borderId="0" xfId="185" applyNumberFormat="1" applyFont="1" applyFill="1" applyBorder="1" applyAlignment="1">
      <alignment vertical="center"/>
    </xf>
    <xf numFmtId="0" fontId="174" fillId="0" borderId="0" xfId="185" applyNumberFormat="1" applyFont="1" applyFill="1" applyBorder="1" applyAlignment="1">
      <alignment vertical="center"/>
    </xf>
    <xf numFmtId="0" fontId="144" fillId="0" borderId="0" xfId="185" applyNumberFormat="1" applyFont="1" applyFill="1" applyBorder="1" applyAlignment="1">
      <alignment vertical="center"/>
    </xf>
    <xf numFmtId="0" fontId="149" fillId="0" borderId="0" xfId="185" applyNumberFormat="1" applyFont="1" applyFill="1" applyBorder="1"/>
    <xf numFmtId="0" fontId="155" fillId="0" borderId="0" xfId="185" applyNumberFormat="1" applyFont="1" applyFill="1" applyBorder="1"/>
    <xf numFmtId="0" fontId="187" fillId="0" borderId="0" xfId="0" applyFont="1"/>
    <xf numFmtId="0" fontId="142" fillId="0" borderId="11" xfId="0" applyFont="1" applyBorder="1" applyAlignment="1">
      <alignment horizontal="center"/>
    </xf>
    <xf numFmtId="0" fontId="142" fillId="0" borderId="11" xfId="0" applyFont="1" applyBorder="1"/>
    <xf numFmtId="0" fontId="142" fillId="6" borderId="10" xfId="10" applyFont="1" applyFill="1" applyBorder="1" applyAlignment="1">
      <alignment horizontal="left" vertical="center"/>
    </xf>
    <xf numFmtId="0" fontId="139" fillId="6" borderId="10" xfId="37" applyNumberFormat="1" applyFont="1" applyFill="1" applyBorder="1" applyAlignment="1">
      <alignment horizontal="center"/>
    </xf>
    <xf numFmtId="43" fontId="139" fillId="6" borderId="10" xfId="37" applyFont="1" applyFill="1" applyBorder="1" applyAlignment="1">
      <alignment horizontal="center"/>
    </xf>
    <xf numFmtId="43" fontId="187" fillId="6" borderId="0" xfId="55" applyFont="1" applyFill="1"/>
    <xf numFmtId="0" fontId="139" fillId="6" borderId="10" xfId="37" applyNumberFormat="1" applyFont="1" applyFill="1" applyBorder="1" applyAlignment="1">
      <alignment horizontal="center" vertical="center"/>
    </xf>
    <xf numFmtId="0" fontId="139" fillId="6" borderId="11" xfId="27" applyFont="1" applyFill="1" applyBorder="1" applyAlignment="1">
      <alignment vertical="center"/>
    </xf>
    <xf numFmtId="0" fontId="201" fillId="0" borderId="0" xfId="10" applyFont="1" applyAlignment="1">
      <alignment vertical="center"/>
    </xf>
    <xf numFmtId="43" fontId="202" fillId="0" borderId="0" xfId="55" applyFont="1"/>
    <xf numFmtId="0" fontId="202" fillId="0" borderId="0" xfId="110" applyFont="1"/>
    <xf numFmtId="0" fontId="203" fillId="0" borderId="0" xfId="110" applyFont="1"/>
    <xf numFmtId="165" fontId="205" fillId="0" borderId="3" xfId="317" applyFont="1" applyFill="1" applyBorder="1" applyAlignment="1">
      <alignment horizontal="center" vertical="center" wrapText="1"/>
    </xf>
    <xf numFmtId="43" fontId="204" fillId="0" borderId="20" xfId="55" applyFont="1" applyFill="1" applyBorder="1" applyAlignment="1">
      <alignment horizontal="center" vertical="center"/>
    </xf>
    <xf numFmtId="0" fontId="152" fillId="0" borderId="0" xfId="110" applyFont="1" applyAlignment="1">
      <alignment horizontal="center" vertical="center"/>
    </xf>
    <xf numFmtId="43" fontId="206" fillId="0" borderId="0" xfId="55" applyFont="1" applyAlignment="1">
      <alignment horizontal="center" vertical="center"/>
    </xf>
    <xf numFmtId="43" fontId="206" fillId="0" borderId="0" xfId="55" applyFont="1"/>
    <xf numFmtId="0" fontId="206" fillId="0" borderId="0" xfId="110" applyFont="1" applyAlignment="1">
      <alignment horizontal="center" vertical="center"/>
    </xf>
    <xf numFmtId="43" fontId="204" fillId="25" borderId="3" xfId="110" applyNumberFormat="1" applyFont="1" applyFill="1" applyBorder="1" applyAlignment="1">
      <alignment vertical="center"/>
    </xf>
    <xf numFmtId="0" fontId="206" fillId="0" borderId="0" xfId="110" applyFont="1" applyAlignment="1">
      <alignment vertical="center"/>
    </xf>
    <xf numFmtId="43" fontId="206" fillId="0" borderId="0" xfId="55" applyFont="1" applyFill="1" applyAlignment="1">
      <alignment vertical="center"/>
    </xf>
    <xf numFmtId="43" fontId="204" fillId="8" borderId="3" xfId="55" applyFont="1" applyFill="1" applyBorder="1" applyAlignment="1">
      <alignment vertical="center"/>
    </xf>
    <xf numFmtId="43" fontId="204" fillId="0" borderId="3" xfId="55" applyFont="1" applyFill="1" applyBorder="1" applyAlignment="1">
      <alignment horizontal="center" vertical="center"/>
    </xf>
    <xf numFmtId="43" fontId="207" fillId="0" borderId="3" xfId="55" applyFont="1" applyFill="1" applyBorder="1" applyAlignment="1">
      <alignment vertical="center"/>
    </xf>
    <xf numFmtId="0" fontId="207" fillId="0" borderId="3" xfId="110" applyFont="1" applyBorder="1" applyAlignment="1">
      <alignment horizontal="center" vertical="center"/>
    </xf>
    <xf numFmtId="0" fontId="207" fillId="0" borderId="3" xfId="110" applyFont="1" applyBorder="1" applyAlignment="1">
      <alignment vertical="center" wrapText="1"/>
    </xf>
    <xf numFmtId="43" fontId="207" fillId="0" borderId="3" xfId="110" applyNumberFormat="1" applyFont="1" applyBorder="1" applyAlignment="1">
      <alignment vertical="center"/>
    </xf>
    <xf numFmtId="43" fontId="207" fillId="0" borderId="3" xfId="55" applyFont="1" applyFill="1" applyBorder="1" applyAlignment="1">
      <alignment horizontal="center" vertical="center" readingOrder="1"/>
    </xf>
    <xf numFmtId="43" fontId="207" fillId="0" borderId="3" xfId="55" applyFont="1" applyFill="1" applyBorder="1" applyAlignment="1">
      <alignment horizontal="center" vertical="center"/>
    </xf>
    <xf numFmtId="43" fontId="204" fillId="0" borderId="3" xfId="55" applyFont="1" applyFill="1" applyBorder="1" applyAlignment="1">
      <alignment vertical="center"/>
    </xf>
    <xf numFmtId="43" fontId="204" fillId="0" borderId="3" xfId="110" applyNumberFormat="1" applyFont="1" applyBorder="1" applyAlignment="1">
      <alignment vertical="center"/>
    </xf>
    <xf numFmtId="0" fontId="207" fillId="0" borderId="3" xfId="110" applyFont="1" applyBorder="1" applyAlignment="1">
      <alignment horizontal="center" vertical="center" wrapText="1"/>
    </xf>
    <xf numFmtId="0" fontId="207" fillId="0" borderId="3" xfId="110" applyFont="1" applyBorder="1" applyAlignment="1">
      <alignment horizontal="left" vertical="center" wrapText="1"/>
    </xf>
    <xf numFmtId="43" fontId="208" fillId="0" borderId="3" xfId="55" applyFont="1" applyBorder="1" applyAlignment="1">
      <alignment vertical="center"/>
    </xf>
    <xf numFmtId="0" fontId="207" fillId="0" borderId="3" xfId="110" applyFont="1" applyBorder="1" applyAlignment="1">
      <alignment vertical="center"/>
    </xf>
    <xf numFmtId="0" fontId="152" fillId="0" borderId="0" xfId="110" applyFont="1" applyAlignment="1">
      <alignment vertical="center"/>
    </xf>
    <xf numFmtId="43" fontId="152" fillId="0" borderId="0" xfId="55" applyFont="1" applyFill="1" applyAlignment="1">
      <alignment vertical="center"/>
    </xf>
    <xf numFmtId="43" fontId="204" fillId="8" borderId="3" xfId="55" applyFont="1" applyFill="1" applyBorder="1" applyAlignment="1">
      <alignment horizontal="center" vertical="center"/>
    </xf>
    <xf numFmtId="0" fontId="105" fillId="24" borderId="6" xfId="0" applyFont="1" applyFill="1" applyBorder="1" applyAlignment="1">
      <alignment horizontal="center"/>
    </xf>
    <xf numFmtId="43" fontId="105" fillId="24" borderId="6" xfId="55" applyFont="1" applyFill="1" applyBorder="1" applyAlignment="1">
      <alignment horizontal="center"/>
    </xf>
    <xf numFmtId="0" fontId="105" fillId="10" borderId="3" xfId="0" applyFont="1" applyFill="1" applyBorder="1" applyAlignment="1">
      <alignment horizontal="center" vertical="center"/>
    </xf>
    <xf numFmtId="0" fontId="105" fillId="10" borderId="3" xfId="0" applyFont="1" applyFill="1" applyBorder="1" applyAlignment="1">
      <alignment horizontal="left" vertical="center" wrapText="1"/>
    </xf>
    <xf numFmtId="43" fontId="105" fillId="10" borderId="3" xfId="55" applyFont="1" applyFill="1" applyBorder="1" applyAlignment="1">
      <alignment vertical="center"/>
    </xf>
    <xf numFmtId="43" fontId="105" fillId="10" borderId="3" xfId="55" applyFont="1" applyFill="1" applyBorder="1" applyAlignment="1">
      <alignment horizontal="center" vertical="center"/>
    </xf>
    <xf numFmtId="0" fontId="105" fillId="10" borderId="3" xfId="0" applyFont="1" applyFill="1" applyBorder="1" applyAlignment="1">
      <alignment vertical="center" wrapText="1"/>
    </xf>
    <xf numFmtId="43" fontId="102" fillId="6" borderId="3" xfId="55" applyFont="1" applyFill="1" applyBorder="1" applyAlignment="1" applyProtection="1">
      <alignment horizontal="center" vertical="center"/>
    </xf>
    <xf numFmtId="43" fontId="102" fillId="24" borderId="45" xfId="55" applyFont="1" applyFill="1" applyBorder="1" applyAlignment="1" applyProtection="1">
      <alignment horizontal="center"/>
    </xf>
    <xf numFmtId="43" fontId="102" fillId="24" borderId="6" xfId="55" applyFont="1" applyFill="1" applyBorder="1" applyAlignment="1" applyProtection="1">
      <alignment horizontal="center"/>
    </xf>
    <xf numFmtId="43" fontId="101" fillId="0" borderId="11" xfId="55" applyFont="1" applyBorder="1" applyAlignment="1">
      <alignment vertical="top"/>
    </xf>
    <xf numFmtId="43" fontId="101" fillId="0" borderId="11" xfId="55" applyFont="1" applyBorder="1" applyAlignment="1">
      <alignment horizontal="right" vertical="top"/>
    </xf>
    <xf numFmtId="43" fontId="101" fillId="6" borderId="14" xfId="55" applyFont="1" applyFill="1" applyBorder="1" applyAlignment="1" applyProtection="1">
      <alignment horizontal="center" vertical="top"/>
    </xf>
    <xf numFmtId="43" fontId="101" fillId="0" borderId="46" xfId="55" applyFont="1" applyBorder="1" applyAlignment="1">
      <alignment vertical="top"/>
    </xf>
    <xf numFmtId="43" fontId="101" fillId="0" borderId="46" xfId="55" applyFont="1" applyBorder="1" applyAlignment="1">
      <alignment horizontal="center" vertical="top"/>
    </xf>
    <xf numFmtId="43" fontId="101" fillId="6" borderId="46" xfId="55" applyFont="1" applyFill="1" applyBorder="1" applyAlignment="1" applyProtection="1">
      <alignment horizontal="right" vertical="top"/>
    </xf>
    <xf numFmtId="43" fontId="101" fillId="6" borderId="46" xfId="55" applyFont="1" applyFill="1" applyBorder="1" applyAlignment="1" applyProtection="1">
      <alignment horizontal="center" vertical="top"/>
    </xf>
    <xf numFmtId="43" fontId="101" fillId="0" borderId="18" xfId="55" applyFont="1" applyBorder="1"/>
    <xf numFmtId="43" fontId="101" fillId="0" borderId="18" xfId="55" applyFont="1" applyBorder="1" applyAlignment="1">
      <alignment horizontal="right"/>
    </xf>
    <xf numFmtId="43" fontId="101" fillId="6" borderId="18" xfId="55" applyFont="1" applyFill="1" applyBorder="1" applyAlignment="1" applyProtection="1">
      <alignment horizontal="center"/>
    </xf>
    <xf numFmtId="43" fontId="101" fillId="0" borderId="48" xfId="55" applyFont="1" applyBorder="1"/>
    <xf numFmtId="43" fontId="101" fillId="0" borderId="48" xfId="55" applyFont="1" applyBorder="1" applyAlignment="1">
      <alignment horizontal="center"/>
    </xf>
    <xf numFmtId="43" fontId="101" fillId="6" borderId="48" xfId="55" applyFont="1" applyFill="1" applyBorder="1" applyAlignment="1" applyProtection="1">
      <alignment horizontal="center"/>
    </xf>
    <xf numFmtId="43" fontId="101" fillId="6" borderId="0" xfId="55" applyFont="1" applyFill="1" applyBorder="1"/>
    <xf numFmtId="43" fontId="101" fillId="6" borderId="0" xfId="55" applyFont="1" applyFill="1" applyBorder="1" applyAlignment="1">
      <alignment horizontal="center"/>
    </xf>
    <xf numFmtId="43" fontId="102" fillId="6" borderId="0" xfId="55" applyFont="1" applyFill="1" applyBorder="1" applyAlignment="1" applyProtection="1">
      <alignment horizontal="center"/>
    </xf>
    <xf numFmtId="0" fontId="139" fillId="6" borderId="22" xfId="27" applyFont="1" applyFill="1" applyBorder="1" applyAlignment="1">
      <alignment horizontal="center"/>
    </xf>
    <xf numFmtId="0" fontId="139" fillId="6" borderId="22" xfId="27" applyFont="1" applyFill="1" applyBorder="1" applyAlignment="1">
      <alignment wrapText="1"/>
    </xf>
    <xf numFmtId="49" fontId="139" fillId="6" borderId="22" xfId="47" applyNumberFormat="1" applyFont="1" applyFill="1" applyBorder="1" applyAlignment="1">
      <alignment horizontal="center"/>
    </xf>
    <xf numFmtId="43" fontId="139" fillId="6" borderId="22" xfId="37" applyFont="1" applyFill="1" applyBorder="1" applyAlignment="1"/>
    <xf numFmtId="43" fontId="139" fillId="6" borderId="22" xfId="302" applyFont="1" applyFill="1" applyBorder="1" applyAlignment="1">
      <alignment horizontal="center"/>
    </xf>
    <xf numFmtId="0" fontId="139" fillId="6" borderId="11" xfId="27" applyFont="1" applyFill="1" applyBorder="1" applyAlignment="1">
      <alignment vertical="center" wrapText="1"/>
    </xf>
    <xf numFmtId="0" fontId="139" fillId="6" borderId="11" xfId="27" applyFont="1" applyFill="1" applyBorder="1" applyAlignment="1">
      <alignment horizontal="left" vertical="center" wrapText="1"/>
    </xf>
    <xf numFmtId="0" fontId="171" fillId="0" borderId="0" xfId="0" applyFont="1" applyAlignment="1">
      <alignment vertical="center"/>
    </xf>
    <xf numFmtId="0" fontId="154" fillId="5" borderId="3" xfId="0" applyFont="1" applyFill="1" applyBorder="1" applyAlignment="1">
      <alignment horizontal="center" vertical="center"/>
    </xf>
    <xf numFmtId="165" fontId="154" fillId="5" borderId="3" xfId="3" applyFont="1" applyFill="1" applyBorder="1" applyAlignment="1">
      <alignment horizontal="center" vertical="center"/>
    </xf>
    <xf numFmtId="0" fontId="154" fillId="5" borderId="3" xfId="0" applyFont="1" applyFill="1" applyBorder="1" applyAlignment="1">
      <alignment horizontal="left" vertical="center"/>
    </xf>
    <xf numFmtId="43" fontId="156" fillId="0" borderId="0" xfId="0" applyNumberFormat="1" applyFont="1" applyAlignment="1">
      <alignment vertical="center"/>
    </xf>
    <xf numFmtId="0" fontId="154" fillId="0" borderId="3" xfId="0" applyFont="1" applyBorder="1" applyAlignment="1">
      <alignment horizontal="left" vertical="center"/>
    </xf>
    <xf numFmtId="165" fontId="154" fillId="0" borderId="3" xfId="3" applyFont="1" applyBorder="1" applyAlignment="1">
      <alignment horizontal="center" vertical="center"/>
    </xf>
    <xf numFmtId="0" fontId="159" fillId="0" borderId="0" xfId="0" applyFont="1" applyAlignment="1">
      <alignment vertical="center"/>
    </xf>
    <xf numFmtId="0" fontId="154" fillId="25" borderId="3" xfId="0" applyFont="1" applyFill="1" applyBorder="1" applyAlignment="1">
      <alignment vertical="center"/>
    </xf>
    <xf numFmtId="165" fontId="154" fillId="25" borderId="3" xfId="3" applyFont="1" applyFill="1" applyBorder="1" applyAlignment="1">
      <alignment horizontal="center" vertical="center"/>
    </xf>
    <xf numFmtId="165" fontId="154" fillId="25" borderId="3" xfId="3" applyFont="1" applyFill="1" applyBorder="1" applyAlignment="1">
      <alignment vertical="center"/>
    </xf>
    <xf numFmtId="0" fontId="154" fillId="8" borderId="3" xfId="0" applyFont="1" applyFill="1" applyBorder="1" applyAlignment="1">
      <alignment vertical="center" wrapText="1"/>
    </xf>
    <xf numFmtId="165" fontId="154" fillId="8" borderId="3" xfId="3" applyFont="1" applyFill="1" applyBorder="1" applyAlignment="1">
      <alignment horizontal="center" vertical="center"/>
    </xf>
    <xf numFmtId="165" fontId="154" fillId="8" borderId="3" xfId="3" applyFont="1" applyFill="1" applyBorder="1" applyAlignment="1">
      <alignment vertical="center"/>
    </xf>
    <xf numFmtId="165" fontId="154" fillId="0" borderId="3" xfId="3" applyFont="1" applyFill="1" applyBorder="1" applyAlignment="1">
      <alignment vertical="center"/>
    </xf>
    <xf numFmtId="0" fontId="139" fillId="0" borderId="3" xfId="0" applyFont="1" applyBorder="1" applyAlignment="1">
      <alignment horizontal="left" vertical="center"/>
    </xf>
    <xf numFmtId="165" fontId="154" fillId="6" borderId="3" xfId="3" applyFont="1" applyFill="1" applyBorder="1" applyAlignment="1">
      <alignment horizontal="center" vertical="center"/>
    </xf>
    <xf numFmtId="0" fontId="154" fillId="25" borderId="3" xfId="0" applyFont="1" applyFill="1" applyBorder="1" applyAlignment="1">
      <alignment vertical="center" wrapText="1"/>
    </xf>
    <xf numFmtId="0" fontId="156" fillId="0" borderId="16" xfId="0" applyFont="1" applyBorder="1" applyAlignment="1">
      <alignment vertical="center"/>
    </xf>
    <xf numFmtId="0" fontId="156" fillId="0" borderId="21" xfId="0" applyFont="1" applyBorder="1" applyAlignment="1">
      <alignment vertical="center"/>
    </xf>
    <xf numFmtId="0" fontId="156" fillId="0" borderId="29" xfId="0" applyFont="1" applyBorder="1" applyAlignment="1">
      <alignment vertical="center"/>
    </xf>
    <xf numFmtId="0" fontId="156" fillId="0" borderId="30" xfId="0" applyFont="1" applyBorder="1" applyAlignment="1">
      <alignment vertical="center"/>
    </xf>
    <xf numFmtId="165" fontId="154" fillId="0" borderId="2" xfId="3" applyFont="1" applyFill="1" applyBorder="1" applyAlignment="1">
      <alignment vertical="center"/>
    </xf>
    <xf numFmtId="0" fontId="139" fillId="0" borderId="14" xfId="0" applyFont="1" applyBorder="1" applyAlignment="1">
      <alignment horizontal="left" vertical="center"/>
    </xf>
    <xf numFmtId="165" fontId="154" fillId="0" borderId="14" xfId="3" applyFont="1" applyFill="1" applyBorder="1" applyAlignment="1">
      <alignment horizontal="center" vertical="center"/>
    </xf>
    <xf numFmtId="165" fontId="154" fillId="0" borderId="14" xfId="3" applyFont="1" applyFill="1" applyBorder="1" applyAlignment="1">
      <alignment vertical="center"/>
    </xf>
    <xf numFmtId="0" fontId="139" fillId="0" borderId="18" xfId="0" applyFont="1" applyBorder="1" applyAlignment="1">
      <alignment horizontal="left" vertical="center"/>
    </xf>
    <xf numFmtId="165" fontId="154" fillId="0" borderId="18" xfId="3" applyFont="1" applyFill="1" applyBorder="1" applyAlignment="1">
      <alignment horizontal="center" vertical="center"/>
    </xf>
    <xf numFmtId="165" fontId="154" fillId="0" borderId="18" xfId="3" applyFont="1" applyFill="1" applyBorder="1" applyAlignment="1">
      <alignment vertical="center"/>
    </xf>
    <xf numFmtId="0" fontId="154" fillId="0" borderId="11" xfId="0" applyFont="1" applyBorder="1" applyAlignment="1">
      <alignment horizontal="left" vertical="center"/>
    </xf>
    <xf numFmtId="165" fontId="154" fillId="0" borderId="11" xfId="3" applyFont="1" applyFill="1" applyBorder="1" applyAlignment="1">
      <alignment horizontal="center" vertical="center"/>
    </xf>
    <xf numFmtId="165" fontId="154" fillId="0" borderId="0" xfId="3" applyFont="1" applyFill="1" applyAlignment="1">
      <alignment vertical="center"/>
    </xf>
    <xf numFmtId="165" fontId="154" fillId="0" borderId="11" xfId="3" applyFont="1" applyFill="1" applyBorder="1" applyAlignment="1">
      <alignment vertical="center"/>
    </xf>
    <xf numFmtId="165" fontId="154" fillId="0" borderId="20" xfId="3" applyFont="1" applyFill="1" applyBorder="1" applyAlignment="1">
      <alignment horizontal="center" vertical="center"/>
    </xf>
    <xf numFmtId="0" fontId="139" fillId="0" borderId="11" xfId="0" applyFont="1" applyBorder="1" applyAlignment="1">
      <alignment horizontal="left" vertical="center"/>
    </xf>
    <xf numFmtId="165" fontId="154" fillId="0" borderId="8" xfId="3" applyFont="1" applyFill="1" applyBorder="1" applyAlignment="1">
      <alignment horizontal="center" vertical="center"/>
    </xf>
    <xf numFmtId="0" fontId="139" fillId="0" borderId="9" xfId="0" applyFont="1" applyBorder="1" applyAlignment="1">
      <alignment horizontal="left" vertical="center"/>
    </xf>
    <xf numFmtId="165" fontId="154" fillId="0" borderId="9" xfId="3" applyFont="1" applyFill="1" applyBorder="1" applyAlignment="1">
      <alignment horizontal="center" vertical="center"/>
    </xf>
    <xf numFmtId="165" fontId="154" fillId="0" borderId="9" xfId="3" applyFont="1" applyFill="1" applyBorder="1" applyAlignment="1">
      <alignment vertical="center"/>
    </xf>
    <xf numFmtId="165" fontId="158" fillId="0" borderId="0" xfId="3" applyFont="1" applyFill="1" applyAlignment="1">
      <alignment horizontal="center" vertical="center"/>
    </xf>
    <xf numFmtId="165" fontId="158" fillId="0" borderId="0" xfId="3" applyFont="1" applyAlignment="1">
      <alignment horizontal="center" vertical="center"/>
    </xf>
    <xf numFmtId="0" fontId="144" fillId="6" borderId="0" xfId="27" applyFont="1" applyFill="1"/>
    <xf numFmtId="0" fontId="174" fillId="6" borderId="0" xfId="27" applyFont="1" applyFill="1"/>
    <xf numFmtId="49" fontId="139" fillId="6" borderId="0" xfId="193" applyNumberFormat="1" applyFont="1" applyFill="1" applyAlignment="1">
      <alignment horizontal="left"/>
    </xf>
    <xf numFmtId="49" fontId="139" fillId="6" borderId="0" xfId="193" applyNumberFormat="1" applyFont="1" applyFill="1" applyAlignment="1">
      <alignment horizontal="left" vertical="center"/>
    </xf>
    <xf numFmtId="49" fontId="139" fillId="6" borderId="0" xfId="27" applyNumberFormat="1" applyFont="1" applyFill="1"/>
    <xf numFmtId="0" fontId="73" fillId="6" borderId="0" xfId="27" applyFont="1" applyFill="1"/>
    <xf numFmtId="165" fontId="73" fillId="6" borderId="0" xfId="185" applyFont="1" applyFill="1" applyBorder="1" applyProtection="1"/>
    <xf numFmtId="1" fontId="73" fillId="6" borderId="0" xfId="27" applyNumberFormat="1" applyFont="1" applyFill="1"/>
    <xf numFmtId="0" fontId="102" fillId="6" borderId="0" xfId="27" applyFont="1" applyFill="1" applyAlignment="1">
      <alignment horizontal="center" vertical="center"/>
    </xf>
    <xf numFmtId="0" fontId="191" fillId="6" borderId="0" xfId="27" applyFont="1" applyFill="1" applyAlignment="1">
      <alignment horizontal="center"/>
    </xf>
    <xf numFmtId="0" fontId="102" fillId="6" borderId="0" xfId="27" applyFont="1" applyFill="1" applyAlignment="1">
      <alignment horizontal="center"/>
    </xf>
    <xf numFmtId="2" fontId="102" fillId="6" borderId="0" xfId="27" applyNumberFormat="1" applyFont="1" applyFill="1" applyAlignment="1">
      <alignment horizontal="center"/>
    </xf>
    <xf numFmtId="0" fontId="209" fillId="6" borderId="0" xfId="27" applyFont="1" applyFill="1"/>
    <xf numFmtId="165" fontId="209" fillId="6" borderId="0" xfId="185" applyFont="1" applyFill="1" applyBorder="1" applyProtection="1"/>
    <xf numFmtId="1" fontId="209" fillId="6" borderId="0" xfId="27" applyNumberFormat="1" applyFont="1" applyFill="1"/>
    <xf numFmtId="0" fontId="210" fillId="6" borderId="0" xfId="27" applyFont="1" applyFill="1"/>
    <xf numFmtId="165" fontId="210" fillId="6" borderId="0" xfId="185" applyFont="1" applyFill="1" applyBorder="1" applyProtection="1"/>
    <xf numFmtId="1" fontId="210" fillId="6" borderId="0" xfId="27" applyNumberFormat="1" applyFont="1" applyFill="1"/>
    <xf numFmtId="43" fontId="102" fillId="6" borderId="3" xfId="37" applyFont="1" applyFill="1" applyBorder="1" applyAlignment="1" applyProtection="1">
      <alignment horizontal="center" vertical="center"/>
    </xf>
    <xf numFmtId="43" fontId="102" fillId="6" borderId="3" xfId="192" applyFont="1" applyFill="1" applyBorder="1" applyAlignment="1" applyProtection="1">
      <alignment horizontal="center" vertical="center" wrapText="1"/>
    </xf>
    <xf numFmtId="43" fontId="102" fillId="6" borderId="3" xfId="37" applyFont="1" applyFill="1" applyBorder="1" applyAlignment="1" applyProtection="1">
      <alignment horizontal="center" vertical="center" wrapText="1"/>
    </xf>
    <xf numFmtId="2" fontId="102" fillId="6" borderId="3" xfId="37" applyNumberFormat="1" applyFont="1" applyFill="1" applyBorder="1" applyAlignment="1" applyProtection="1">
      <alignment horizontal="center" vertical="center" wrapText="1"/>
    </xf>
    <xf numFmtId="165" fontId="211" fillId="6" borderId="0" xfId="185" applyFont="1" applyFill="1" applyBorder="1" applyAlignment="1" applyProtection="1">
      <alignment vertical="center"/>
    </xf>
    <xf numFmtId="0" fontId="211" fillId="6" borderId="0" xfId="27" applyFont="1" applyFill="1" applyAlignment="1">
      <alignment vertical="center"/>
    </xf>
    <xf numFmtId="43" fontId="211" fillId="6" borderId="0" xfId="192" applyFont="1" applyFill="1" applyBorder="1" applyAlignment="1" applyProtection="1">
      <alignment vertical="center"/>
    </xf>
    <xf numFmtId="0" fontId="103" fillId="6" borderId="10" xfId="27" applyFont="1" applyFill="1" applyBorder="1" applyAlignment="1">
      <alignment horizontal="center" vertical="top"/>
    </xf>
    <xf numFmtId="0" fontId="103" fillId="6" borderId="10" xfId="27" applyFont="1" applyFill="1" applyBorder="1" applyAlignment="1">
      <alignment horizontal="center" vertical="top" wrapText="1"/>
    </xf>
    <xf numFmtId="43" fontId="103" fillId="6" borderId="10" xfId="37" applyFont="1" applyFill="1" applyBorder="1" applyAlignment="1" applyProtection="1">
      <alignment horizontal="center" vertical="top"/>
    </xf>
    <xf numFmtId="0" fontId="212" fillId="6" borderId="0" xfId="27" applyFont="1" applyFill="1" applyAlignment="1">
      <alignment vertical="top"/>
    </xf>
    <xf numFmtId="165" fontId="212" fillId="6" borderId="0" xfId="185" applyFont="1" applyFill="1" applyBorder="1" applyAlignment="1" applyProtection="1">
      <alignment vertical="top"/>
    </xf>
    <xf numFmtId="49" fontId="212" fillId="6" borderId="0" xfId="27" applyNumberFormat="1" applyFont="1" applyFill="1" applyAlignment="1">
      <alignment vertical="top"/>
    </xf>
    <xf numFmtId="0" fontId="101" fillId="6" borderId="0" xfId="27" applyFont="1" applyFill="1" applyAlignment="1">
      <alignment horizontal="center" vertical="center"/>
    </xf>
    <xf numFmtId="43" fontId="101" fillId="6" borderId="0" xfId="47" applyFont="1" applyFill="1" applyBorder="1" applyAlignment="1">
      <alignment horizontal="center"/>
    </xf>
    <xf numFmtId="43" fontId="101" fillId="6" borderId="0" xfId="37" applyFont="1" applyFill="1" applyBorder="1"/>
    <xf numFmtId="43" fontId="101" fillId="6" borderId="0" xfId="192" applyFont="1" applyFill="1" applyBorder="1" applyAlignment="1">
      <alignment horizontal="center" wrapText="1"/>
    </xf>
    <xf numFmtId="43" fontId="101" fillId="6" borderId="0" xfId="37" applyFont="1" applyFill="1" applyBorder="1" applyAlignment="1">
      <alignment horizontal="center"/>
    </xf>
    <xf numFmtId="2" fontId="101" fillId="6" borderId="0" xfId="37" applyNumberFormat="1" applyFont="1" applyFill="1" applyBorder="1" applyAlignment="1">
      <alignment horizontal="center"/>
    </xf>
    <xf numFmtId="0" fontId="101" fillId="6" borderId="0" xfId="27" applyFont="1" applyFill="1" applyAlignment="1">
      <alignment horizontal="center"/>
    </xf>
    <xf numFmtId="0" fontId="70" fillId="6" borderId="0" xfId="27" applyFont="1" applyFill="1"/>
    <xf numFmtId="165" fontId="70" fillId="6" borderId="0" xfId="185" applyFont="1" applyFill="1" applyBorder="1"/>
    <xf numFmtId="1" fontId="70" fillId="6" borderId="0" xfId="27" applyNumberFormat="1" applyFont="1" applyFill="1"/>
    <xf numFmtId="0" fontId="157" fillId="0" borderId="0" xfId="0" applyFont="1" applyAlignment="1">
      <alignment horizontal="center" vertical="center"/>
    </xf>
    <xf numFmtId="0" fontId="157" fillId="0" borderId="0" xfId="0" applyFont="1" applyAlignment="1">
      <alignment vertical="center"/>
    </xf>
    <xf numFmtId="165" fontId="157" fillId="0" borderId="0" xfId="0" applyNumberFormat="1" applyFont="1" applyAlignment="1">
      <alignment horizontal="center" vertical="center"/>
    </xf>
    <xf numFmtId="165" fontId="157" fillId="0" borderId="0" xfId="0" applyNumberFormat="1" applyFont="1" applyAlignment="1">
      <alignment vertical="center"/>
    </xf>
    <xf numFmtId="1" fontId="144" fillId="0" borderId="0" xfId="0" applyNumberFormat="1" applyFont="1" applyAlignment="1">
      <alignment horizontal="center" vertical="center"/>
    </xf>
    <xf numFmtId="165" fontId="144" fillId="0" borderId="0" xfId="0" applyNumberFormat="1" applyFont="1" applyAlignment="1">
      <alignment horizontal="left" vertical="center"/>
    </xf>
    <xf numFmtId="165" fontId="144" fillId="0" borderId="0" xfId="0" applyNumberFormat="1" applyFont="1" applyAlignment="1">
      <alignment horizontal="center" vertical="center"/>
    </xf>
    <xf numFmtId="0" fontId="144" fillId="6" borderId="0" xfId="0" applyFont="1" applyFill="1" applyAlignment="1">
      <alignment horizontal="center" vertical="center"/>
    </xf>
    <xf numFmtId="0" fontId="144" fillId="6" borderId="0" xfId="0" applyFont="1" applyFill="1" applyAlignment="1">
      <alignment vertical="center"/>
    </xf>
    <xf numFmtId="165" fontId="154" fillId="0" borderId="22" xfId="3" applyFont="1" applyFill="1" applyBorder="1" applyAlignment="1">
      <alignment horizontal="center" vertical="center"/>
    </xf>
    <xf numFmtId="165" fontId="156" fillId="0" borderId="0" xfId="3" applyFont="1"/>
    <xf numFmtId="165" fontId="159" fillId="0" borderId="0" xfId="3" applyFont="1"/>
    <xf numFmtId="165" fontId="140" fillId="6" borderId="3" xfId="185" applyFont="1" applyFill="1" applyBorder="1" applyAlignment="1">
      <alignment horizontal="center" vertical="center"/>
    </xf>
    <xf numFmtId="165" fontId="140" fillId="5" borderId="6" xfId="185" applyFont="1" applyFill="1" applyBorder="1" applyAlignment="1" applyProtection="1">
      <alignment horizontal="center" shrinkToFit="1"/>
    </xf>
    <xf numFmtId="165" fontId="140" fillId="5" borderId="20" xfId="185" applyFont="1" applyFill="1" applyBorder="1" applyAlignment="1" applyProtection="1">
      <alignment horizontal="center" shrinkToFit="1"/>
    </xf>
    <xf numFmtId="165" fontId="142" fillId="6" borderId="14" xfId="185" applyFont="1" applyFill="1" applyBorder="1" applyAlignment="1" applyProtection="1">
      <alignment horizontal="center" shrinkToFit="1"/>
    </xf>
    <xf numFmtId="165" fontId="142" fillId="6" borderId="9" xfId="185" applyFont="1" applyFill="1" applyBorder="1" applyAlignment="1" applyProtection="1">
      <alignment horizontal="center" shrinkToFit="1"/>
    </xf>
    <xf numFmtId="165" fontId="139" fillId="0" borderId="0" xfId="185" applyFont="1"/>
    <xf numFmtId="165" fontId="72" fillId="6" borderId="0" xfId="185" applyFont="1" applyFill="1" applyAlignment="1">
      <alignment horizontal="left" vertical="top"/>
    </xf>
    <xf numFmtId="165" fontId="140" fillId="0" borderId="3" xfId="185" applyFont="1" applyFill="1" applyBorder="1" applyAlignment="1" applyProtection="1">
      <alignment horizontal="center" vertical="center"/>
    </xf>
    <xf numFmtId="165" fontId="140" fillId="5" borderId="6" xfId="185" applyFont="1" applyFill="1" applyBorder="1" applyAlignment="1" applyProtection="1">
      <alignment horizontal="center" wrapText="1"/>
    </xf>
    <xf numFmtId="165" fontId="139" fillId="0" borderId="10" xfId="185" applyFont="1" applyFill="1" applyBorder="1" applyAlignment="1" applyProtection="1">
      <alignment horizontal="center" wrapText="1"/>
    </xf>
    <xf numFmtId="165" fontId="139" fillId="0" borderId="11" xfId="185" applyFont="1" applyFill="1" applyBorder="1" applyAlignment="1" applyProtection="1">
      <alignment horizontal="center" wrapText="1"/>
    </xf>
    <xf numFmtId="165" fontId="139" fillId="0" borderId="18" xfId="185" applyFont="1" applyFill="1" applyBorder="1" applyAlignment="1">
      <alignment horizontal="center"/>
    </xf>
    <xf numFmtId="165" fontId="107" fillId="0" borderId="0" xfId="185" applyFont="1" applyAlignment="1">
      <alignment horizontal="center"/>
    </xf>
    <xf numFmtId="165" fontId="109" fillId="6" borderId="0" xfId="185" applyFont="1" applyFill="1" applyBorder="1" applyAlignment="1">
      <alignment horizontal="center"/>
    </xf>
    <xf numFmtId="165" fontId="109" fillId="6" borderId="0" xfId="185" applyFont="1" applyFill="1"/>
    <xf numFmtId="165" fontId="107" fillId="6" borderId="0" xfId="185" applyFont="1" applyFill="1" applyBorder="1" applyAlignment="1">
      <alignment horizontal="center"/>
    </xf>
    <xf numFmtId="165" fontId="107" fillId="0" borderId="0" xfId="185" applyFont="1" applyFill="1" applyBorder="1" applyAlignment="1">
      <alignment horizontal="center"/>
    </xf>
    <xf numFmtId="165" fontId="101" fillId="0" borderId="0" xfId="185" applyFont="1" applyFill="1" applyBorder="1" applyAlignment="1">
      <alignment horizontal="center"/>
    </xf>
    <xf numFmtId="165" fontId="140" fillId="0" borderId="26" xfId="185" applyFont="1" applyFill="1" applyBorder="1" applyAlignment="1" applyProtection="1">
      <alignment horizontal="center"/>
    </xf>
    <xf numFmtId="165" fontId="140" fillId="0" borderId="3" xfId="185" applyFont="1" applyFill="1" applyBorder="1" applyAlignment="1" applyProtection="1">
      <alignment horizontal="center" vertical="center" wrapText="1"/>
    </xf>
    <xf numFmtId="165" fontId="139" fillId="0" borderId="10" xfId="185" applyFont="1" applyFill="1" applyBorder="1" applyAlignment="1">
      <alignment horizontal="center"/>
    </xf>
    <xf numFmtId="165" fontId="139" fillId="0" borderId="18" xfId="185" applyFont="1" applyBorder="1" applyAlignment="1">
      <alignment horizontal="center"/>
    </xf>
    <xf numFmtId="165" fontId="101" fillId="0" borderId="0" xfId="185" applyFont="1" applyFill="1" applyBorder="1" applyAlignment="1" applyProtection="1">
      <alignment horizontal="center" vertical="center"/>
    </xf>
    <xf numFmtId="165" fontId="101" fillId="0" borderId="0" xfId="185" applyFont="1" applyAlignment="1">
      <alignment horizontal="center" vertical="center"/>
    </xf>
    <xf numFmtId="165" fontId="101" fillId="0" borderId="0" xfId="185" applyFont="1" applyFill="1" applyBorder="1" applyAlignment="1"/>
    <xf numFmtId="165" fontId="101" fillId="0" borderId="0" xfId="185" applyFont="1" applyFill="1" applyBorder="1" applyAlignment="1">
      <alignment horizontal="center" vertical="center"/>
    </xf>
    <xf numFmtId="43" fontId="204" fillId="25" borderId="3" xfId="55" applyFont="1" applyFill="1" applyBorder="1" applyAlignment="1">
      <alignment horizontal="center" vertical="center"/>
    </xf>
    <xf numFmtId="43" fontId="204" fillId="8" borderId="3" xfId="55" applyFont="1" applyFill="1" applyBorder="1" applyAlignment="1">
      <alignment horizontal="center" vertical="center" wrapText="1"/>
    </xf>
    <xf numFmtId="0" fontId="103" fillId="6" borderId="0" xfId="27" applyFont="1" applyFill="1"/>
    <xf numFmtId="0" fontId="102" fillId="6" borderId="0" xfId="27" applyFont="1" applyFill="1"/>
    <xf numFmtId="0" fontId="105" fillId="24" borderId="45" xfId="27" applyFont="1" applyFill="1" applyBorder="1" applyAlignment="1">
      <alignment vertical="center" wrapText="1"/>
    </xf>
    <xf numFmtId="43" fontId="105" fillId="24" borderId="45" xfId="37" applyFont="1" applyFill="1" applyBorder="1" applyAlignment="1" applyProtection="1">
      <alignment horizontal="center" vertical="center"/>
    </xf>
    <xf numFmtId="0" fontId="105" fillId="24" borderId="45" xfId="27" applyFont="1" applyFill="1" applyBorder="1" applyAlignment="1">
      <alignment horizontal="center" vertical="center"/>
    </xf>
    <xf numFmtId="0" fontId="105" fillId="6" borderId="0" xfId="27" applyFont="1" applyFill="1" applyAlignment="1">
      <alignment vertical="center"/>
    </xf>
    <xf numFmtId="0" fontId="103" fillId="6" borderId="10" xfId="27" applyFont="1" applyFill="1" applyBorder="1" applyAlignment="1">
      <alignment horizontal="left" vertical="top" wrapText="1"/>
    </xf>
    <xf numFmtId="49" fontId="103" fillId="6" borderId="0" xfId="27" applyNumberFormat="1" applyFont="1" applyFill="1" applyAlignment="1">
      <alignment vertical="top"/>
    </xf>
    <xf numFmtId="0" fontId="103" fillId="6" borderId="11" xfId="27" applyFont="1" applyFill="1" applyBorder="1" applyAlignment="1">
      <alignment horizontal="center" vertical="top"/>
    </xf>
    <xf numFmtId="0" fontId="103" fillId="6" borderId="11" xfId="27" applyFont="1" applyFill="1" applyBorder="1" applyAlignment="1">
      <alignment horizontal="left" vertical="top" wrapText="1"/>
    </xf>
    <xf numFmtId="0" fontId="103" fillId="6" borderId="11" xfId="27" applyFont="1" applyFill="1" applyBorder="1" applyAlignment="1">
      <alignment horizontal="center" vertical="top" wrapText="1"/>
    </xf>
    <xf numFmtId="43" fontId="103" fillId="6" borderId="11" xfId="37" applyFont="1" applyFill="1" applyBorder="1" applyAlignment="1" applyProtection="1">
      <alignment horizontal="center" vertical="top"/>
    </xf>
    <xf numFmtId="167" fontId="100" fillId="7" borderId="41" xfId="55" applyNumberFormat="1" applyFont="1" applyFill="1" applyBorder="1" applyAlignment="1">
      <alignment horizontal="right" vertical="center" wrapText="1"/>
    </xf>
    <xf numFmtId="0" fontId="142" fillId="0" borderId="10" xfId="0" applyFont="1" applyBorder="1" applyAlignment="1">
      <alignment shrinkToFit="1"/>
    </xf>
    <xf numFmtId="165" fontId="142" fillId="0" borderId="37" xfId="185" applyFont="1" applyBorder="1" applyAlignment="1">
      <alignment wrapText="1"/>
    </xf>
    <xf numFmtId="0" fontId="142" fillId="0" borderId="15" xfId="0" applyFont="1" applyBorder="1" applyAlignment="1">
      <alignment shrinkToFit="1"/>
    </xf>
    <xf numFmtId="49" fontId="139" fillId="0" borderId="11" xfId="0" applyNumberFormat="1" applyFont="1" applyBorder="1" applyAlignment="1">
      <alignment horizontal="center"/>
    </xf>
    <xf numFmtId="0" fontId="103" fillId="6" borderId="11" xfId="27" applyFont="1" applyFill="1" applyBorder="1" applyAlignment="1">
      <alignment vertical="top" wrapText="1"/>
    </xf>
    <xf numFmtId="43" fontId="103" fillId="6" borderId="11" xfId="47" applyFont="1" applyFill="1" applyBorder="1" applyAlignment="1">
      <alignment horizontal="center" vertical="top"/>
    </xf>
    <xf numFmtId="43" fontId="103" fillId="6" borderId="11" xfId="37" applyFont="1" applyFill="1" applyBorder="1" applyAlignment="1">
      <alignment vertical="top"/>
    </xf>
    <xf numFmtId="43" fontId="103" fillId="6" borderId="11" xfId="37" applyFont="1" applyFill="1" applyBorder="1" applyAlignment="1">
      <alignment horizontal="center" vertical="top"/>
    </xf>
    <xf numFmtId="165" fontId="212" fillId="6" borderId="0" xfId="185" applyFont="1" applyFill="1" applyBorder="1" applyAlignment="1">
      <alignment vertical="top"/>
    </xf>
    <xf numFmtId="1" fontId="212" fillId="6" borderId="0" xfId="27" applyNumberFormat="1" applyFont="1" applyFill="1" applyAlignment="1">
      <alignment vertical="top"/>
    </xf>
    <xf numFmtId="0" fontId="101" fillId="6" borderId="18" xfId="27" applyFont="1" applyFill="1" applyBorder="1" applyAlignment="1">
      <alignment horizontal="center" vertical="center"/>
    </xf>
    <xf numFmtId="0" fontId="191" fillId="6" borderId="18" xfId="27" applyFont="1" applyFill="1" applyBorder="1"/>
    <xf numFmtId="43" fontId="101" fillId="6" borderId="18" xfId="47" applyFont="1" applyFill="1" applyBorder="1" applyAlignment="1">
      <alignment horizontal="center"/>
    </xf>
    <xf numFmtId="43" fontId="101" fillId="6" borderId="18" xfId="37" applyFont="1" applyFill="1" applyBorder="1"/>
    <xf numFmtId="43" fontId="101" fillId="6" borderId="18" xfId="192" applyFont="1" applyFill="1" applyBorder="1" applyAlignment="1">
      <alignment horizontal="center" wrapText="1"/>
    </xf>
    <xf numFmtId="43" fontId="101" fillId="6" borderId="18" xfId="37" applyFont="1" applyFill="1" applyBorder="1" applyAlignment="1">
      <alignment horizontal="center"/>
    </xf>
    <xf numFmtId="2" fontId="101" fillId="6" borderId="18" xfId="37" applyNumberFormat="1" applyFont="1" applyFill="1" applyBorder="1" applyAlignment="1">
      <alignment horizontal="center"/>
    </xf>
    <xf numFmtId="0" fontId="158" fillId="0" borderId="0" xfId="0" applyFont="1" applyAlignment="1">
      <alignment horizontal="left"/>
    </xf>
    <xf numFmtId="165" fontId="140" fillId="0" borderId="31" xfId="3" applyFont="1" applyBorder="1" applyAlignment="1">
      <alignment horizontal="center" vertical="center" wrapText="1"/>
    </xf>
    <xf numFmtId="165" fontId="140" fillId="0" borderId="24" xfId="3" applyFont="1" applyBorder="1" applyAlignment="1">
      <alignment horizontal="center" vertical="center"/>
    </xf>
    <xf numFmtId="0" fontId="157" fillId="0" borderId="0" xfId="0" applyFont="1" applyAlignment="1">
      <alignment horizontal="left"/>
    </xf>
    <xf numFmtId="165" fontId="140" fillId="0" borderId="20" xfId="3" applyFont="1" applyBorder="1" applyAlignment="1">
      <alignment horizontal="center" vertical="center" wrapText="1"/>
    </xf>
    <xf numFmtId="165" fontId="140" fillId="0" borderId="4" xfId="3" applyFont="1" applyBorder="1" applyAlignment="1">
      <alignment horizontal="center" vertical="center"/>
    </xf>
    <xf numFmtId="165" fontId="140" fillId="0" borderId="31" xfId="3" applyFont="1" applyBorder="1" applyAlignment="1">
      <alignment horizontal="center" vertical="center"/>
    </xf>
    <xf numFmtId="165" fontId="140" fillId="0" borderId="24" xfId="3" applyFont="1" applyBorder="1" applyAlignment="1">
      <alignment horizontal="center" vertical="center" wrapText="1"/>
    </xf>
    <xf numFmtId="0" fontId="140" fillId="0" borderId="20" xfId="0" applyFont="1" applyBorder="1" applyAlignment="1">
      <alignment horizontal="center" vertical="center"/>
    </xf>
    <xf numFmtId="0" fontId="140" fillId="0" borderId="4" xfId="0" applyFont="1" applyBorder="1" applyAlignment="1">
      <alignment horizontal="center" vertical="center"/>
    </xf>
    <xf numFmtId="165" fontId="140" fillId="0" borderId="20" xfId="3" applyFont="1" applyBorder="1" applyAlignment="1">
      <alignment horizontal="center" vertical="center"/>
    </xf>
    <xf numFmtId="0" fontId="172" fillId="0" borderId="0" xfId="0" applyFont="1" applyAlignment="1">
      <alignment horizontal="center"/>
    </xf>
    <xf numFmtId="0" fontId="172" fillId="0" borderId="25" xfId="0" applyFont="1" applyBorder="1" applyAlignment="1">
      <alignment horizontal="center"/>
    </xf>
    <xf numFmtId="0" fontId="176" fillId="0" borderId="41" xfId="25" applyFont="1" applyBorder="1" applyAlignment="1">
      <alignment horizontal="center" vertical="center" wrapText="1" readingOrder="1"/>
    </xf>
    <xf numFmtId="0" fontId="176" fillId="0" borderId="41" xfId="25" applyFont="1" applyBorder="1" applyAlignment="1">
      <alignment horizontal="center" vertical="center" readingOrder="1"/>
    </xf>
    <xf numFmtId="0" fontId="176" fillId="26" borderId="42" xfId="25" applyFont="1" applyFill="1" applyBorder="1" applyAlignment="1">
      <alignment horizontal="center" vertical="center" wrapText="1" readingOrder="1"/>
    </xf>
    <xf numFmtId="0" fontId="176" fillId="26" borderId="43" xfId="25" applyFont="1" applyFill="1" applyBorder="1" applyAlignment="1">
      <alignment horizontal="center" vertical="center" wrapText="1" readingOrder="1"/>
    </xf>
    <xf numFmtId="0" fontId="176" fillId="26" borderId="44" xfId="25" applyFont="1" applyFill="1" applyBorder="1" applyAlignment="1">
      <alignment horizontal="center" vertical="center" wrapText="1" readingOrder="1"/>
    </xf>
    <xf numFmtId="0" fontId="168" fillId="0" borderId="0" xfId="0" applyFont="1" applyAlignment="1">
      <alignment horizontal="center"/>
    </xf>
    <xf numFmtId="0" fontId="176" fillId="27" borderId="42" xfId="25" applyFont="1" applyFill="1" applyBorder="1" applyAlignment="1">
      <alignment horizontal="center" vertical="center" wrapText="1" readingOrder="1"/>
    </xf>
    <xf numFmtId="0" fontId="176" fillId="27" borderId="43" xfId="25" applyFont="1" applyFill="1" applyBorder="1" applyAlignment="1">
      <alignment horizontal="center" vertical="center" wrapText="1" readingOrder="1"/>
    </xf>
    <xf numFmtId="0" fontId="176" fillId="27" borderId="44" xfId="25" applyFont="1" applyFill="1" applyBorder="1" applyAlignment="1">
      <alignment horizontal="center" vertical="center" wrapText="1" readingOrder="1"/>
    </xf>
    <xf numFmtId="0" fontId="176" fillId="5" borderId="42" xfId="25" applyFont="1" applyFill="1" applyBorder="1" applyAlignment="1">
      <alignment horizontal="center" vertical="center" wrapText="1" readingOrder="1"/>
    </xf>
    <xf numFmtId="0" fontId="176" fillId="5" borderId="43" xfId="25" applyFont="1" applyFill="1" applyBorder="1" applyAlignment="1">
      <alignment horizontal="center" vertical="center" wrapText="1" readingOrder="1"/>
    </xf>
    <xf numFmtId="0" fontId="176" fillId="5" borderId="44" xfId="25" applyFont="1" applyFill="1" applyBorder="1" applyAlignment="1">
      <alignment horizontal="center" vertical="center" wrapText="1" readingOrder="1"/>
    </xf>
    <xf numFmtId="0" fontId="140" fillId="5" borderId="32" xfId="0" applyFont="1" applyFill="1" applyBorder="1" applyAlignment="1">
      <alignment horizontal="center"/>
    </xf>
    <xf numFmtId="0" fontId="140" fillId="5" borderId="33" xfId="0" applyFont="1" applyFill="1" applyBorder="1" applyAlignment="1">
      <alignment horizontal="center"/>
    </xf>
    <xf numFmtId="0" fontId="140" fillId="5" borderId="5" xfId="0" applyFont="1" applyFill="1" applyBorder="1" applyAlignment="1">
      <alignment horizontal="center"/>
    </xf>
    <xf numFmtId="0" fontId="140" fillId="6" borderId="20" xfId="0" applyFont="1" applyFill="1" applyBorder="1" applyAlignment="1">
      <alignment horizontal="center" vertical="center" wrapText="1"/>
    </xf>
    <xf numFmtId="0" fontId="140" fillId="6" borderId="8" xfId="0" applyFont="1" applyFill="1" applyBorder="1" applyAlignment="1">
      <alignment horizontal="center" vertical="center" wrapText="1"/>
    </xf>
    <xf numFmtId="0" fontId="140" fillId="0" borderId="3" xfId="0" applyFont="1" applyBorder="1" applyAlignment="1">
      <alignment horizontal="center" vertical="center"/>
    </xf>
    <xf numFmtId="0" fontId="140" fillId="6" borderId="20" xfId="0" applyFont="1" applyFill="1" applyBorder="1" applyAlignment="1">
      <alignment horizontal="center" vertical="center"/>
    </xf>
    <xf numFmtId="0" fontId="140" fillId="6" borderId="8" xfId="0" applyFont="1" applyFill="1" applyBorder="1" applyAlignment="1">
      <alignment horizontal="center" vertical="center"/>
    </xf>
    <xf numFmtId="165" fontId="140" fillId="0" borderId="24" xfId="185" applyFont="1" applyFill="1" applyBorder="1" applyAlignment="1" applyProtection="1">
      <alignment horizontal="center" vertical="center"/>
    </xf>
    <xf numFmtId="165" fontId="140" fillId="0" borderId="7" xfId="185" applyFont="1" applyFill="1" applyBorder="1" applyAlignment="1" applyProtection="1">
      <alignment horizontal="center" vertical="center"/>
    </xf>
    <xf numFmtId="0" fontId="140" fillId="6" borderId="2" xfId="0" applyFont="1" applyFill="1" applyBorder="1" applyAlignment="1">
      <alignment horizontal="center" vertical="center"/>
    </xf>
    <xf numFmtId="0" fontId="140" fillId="6" borderId="23" xfId="0" applyFont="1" applyFill="1" applyBorder="1" applyAlignment="1">
      <alignment horizontal="center" vertical="center"/>
    </xf>
    <xf numFmtId="0" fontId="140" fillId="6" borderId="3" xfId="0" applyFont="1" applyFill="1" applyBorder="1" applyAlignment="1">
      <alignment horizontal="center" vertical="center" wrapText="1"/>
    </xf>
    <xf numFmtId="165" fontId="140" fillId="6" borderId="26" xfId="185" applyFont="1" applyFill="1" applyBorder="1" applyAlignment="1" applyProtection="1">
      <alignment horizontal="center" vertical="center" wrapText="1"/>
    </xf>
    <xf numFmtId="165" fontId="140" fillId="6" borderId="23" xfId="185" applyFont="1" applyFill="1" applyBorder="1" applyAlignment="1" applyProtection="1">
      <alignment horizontal="center" vertical="center" wrapText="1"/>
    </xf>
    <xf numFmtId="0" fontId="172" fillId="6" borderId="0" xfId="0" applyFont="1" applyFill="1" applyAlignment="1">
      <alignment horizontal="center"/>
    </xf>
    <xf numFmtId="0" fontId="172" fillId="6" borderId="0" xfId="0" applyFont="1" applyFill="1" applyAlignment="1">
      <alignment horizontal="center" vertical="center"/>
    </xf>
    <xf numFmtId="165" fontId="140" fillId="0" borderId="20" xfId="185" applyFont="1" applyFill="1" applyBorder="1" applyAlignment="1" applyProtection="1">
      <alignment horizontal="center" vertical="center"/>
    </xf>
    <xf numFmtId="165" fontId="140" fillId="0" borderId="8" xfId="185" applyFont="1" applyFill="1" applyBorder="1" applyAlignment="1" applyProtection="1">
      <alignment horizontal="center" vertical="center"/>
    </xf>
    <xf numFmtId="165" fontId="140" fillId="0" borderId="4" xfId="185" applyFont="1" applyFill="1" applyBorder="1" applyAlignment="1" applyProtection="1">
      <alignment horizontal="center" vertical="center"/>
    </xf>
    <xf numFmtId="0" fontId="140" fillId="0" borderId="27" xfId="0" applyFont="1" applyBorder="1" applyAlignment="1">
      <alignment horizontal="center" wrapText="1"/>
    </xf>
    <xf numFmtId="0" fontId="140" fillId="0" borderId="0" xfId="0" applyFont="1" applyAlignment="1">
      <alignment horizontal="center"/>
    </xf>
    <xf numFmtId="0" fontId="172" fillId="0" borderId="0" xfId="0" applyFont="1" applyAlignment="1">
      <alignment horizontal="center" vertical="center"/>
    </xf>
    <xf numFmtId="0" fontId="172" fillId="6" borderId="25" xfId="0" applyFont="1" applyFill="1" applyBorder="1" applyAlignment="1">
      <alignment horizontal="center"/>
    </xf>
    <xf numFmtId="0" fontId="140" fillId="6" borderId="3" xfId="0" applyFont="1" applyFill="1" applyBorder="1" applyAlignment="1">
      <alignment horizontal="center" vertical="center"/>
    </xf>
    <xf numFmtId="0" fontId="140" fillId="6" borderId="3" xfId="0" applyFont="1" applyFill="1" applyBorder="1" applyAlignment="1">
      <alignment horizontal="center" vertical="top"/>
    </xf>
    <xf numFmtId="0" fontId="140" fillId="0" borderId="20" xfId="0" applyFont="1" applyBorder="1" applyAlignment="1">
      <alignment horizontal="center" vertical="center" wrapText="1"/>
    </xf>
    <xf numFmtId="0" fontId="140" fillId="0" borderId="8" xfId="0" applyFont="1" applyBorder="1" applyAlignment="1">
      <alignment horizontal="center" vertical="center" wrapText="1"/>
    </xf>
    <xf numFmtId="0" fontId="140" fillId="0" borderId="8" xfId="0" applyFont="1" applyBorder="1" applyAlignment="1">
      <alignment horizontal="center" vertical="center"/>
    </xf>
    <xf numFmtId="0" fontId="140" fillId="6" borderId="26" xfId="0" applyFont="1" applyFill="1" applyBorder="1" applyAlignment="1">
      <alignment horizontal="center" vertical="center" wrapText="1"/>
    </xf>
    <xf numFmtId="0" fontId="140" fillId="6" borderId="23" xfId="0" applyFont="1" applyFill="1" applyBorder="1" applyAlignment="1">
      <alignment horizontal="center" vertical="center" wrapText="1"/>
    </xf>
    <xf numFmtId="165" fontId="140" fillId="6" borderId="26" xfId="185" applyFont="1" applyFill="1" applyBorder="1" applyAlignment="1" applyProtection="1">
      <alignment horizontal="center" vertical="center"/>
    </xf>
    <xf numFmtId="165" fontId="140" fillId="6" borderId="23" xfId="185" applyFont="1" applyFill="1" applyBorder="1" applyAlignment="1" applyProtection="1">
      <alignment horizontal="center" vertical="center"/>
    </xf>
    <xf numFmtId="165" fontId="140" fillId="6" borderId="26" xfId="185" applyFont="1" applyFill="1" applyBorder="1" applyAlignment="1" applyProtection="1">
      <alignment horizontal="center" wrapText="1"/>
    </xf>
    <xf numFmtId="165" fontId="140" fillId="6" borderId="2" xfId="185" applyFont="1" applyFill="1" applyBorder="1" applyAlignment="1" applyProtection="1">
      <alignment horizontal="center" wrapText="1"/>
    </xf>
    <xf numFmtId="165" fontId="140" fillId="6" borderId="23" xfId="185" applyFont="1" applyFill="1" applyBorder="1" applyAlignment="1" applyProtection="1">
      <alignment horizontal="center" wrapText="1"/>
    </xf>
    <xf numFmtId="2" fontId="140" fillId="0" borderId="20" xfId="185" applyNumberFormat="1" applyFont="1" applyFill="1" applyBorder="1" applyAlignment="1" applyProtection="1">
      <alignment horizontal="center" vertical="center"/>
    </xf>
    <xf numFmtId="2" fontId="140" fillId="0" borderId="8" xfId="185" applyNumberFormat="1" applyFont="1" applyFill="1" applyBorder="1" applyAlignment="1" applyProtection="1">
      <alignment horizontal="center" vertical="center"/>
    </xf>
    <xf numFmtId="2" fontId="140" fillId="0" borderId="4" xfId="185" applyNumberFormat="1" applyFont="1" applyFill="1" applyBorder="1" applyAlignment="1" applyProtection="1">
      <alignment horizontal="center" vertical="center"/>
    </xf>
    <xf numFmtId="2" fontId="140" fillId="0" borderId="20" xfId="185" applyNumberFormat="1" applyFont="1" applyFill="1" applyBorder="1" applyAlignment="1" applyProtection="1">
      <alignment horizontal="center" vertical="center" wrapText="1"/>
    </xf>
    <xf numFmtId="2" fontId="140" fillId="0" borderId="8" xfId="185" applyNumberFormat="1" applyFont="1" applyFill="1" applyBorder="1" applyAlignment="1" applyProtection="1">
      <alignment horizontal="center" vertical="center" wrapText="1"/>
    </xf>
    <xf numFmtId="2" fontId="140" fillId="0" borderId="4" xfId="185" applyNumberFormat="1" applyFont="1" applyFill="1" applyBorder="1" applyAlignment="1" applyProtection="1">
      <alignment horizontal="center" vertical="center" wrapText="1"/>
    </xf>
    <xf numFmtId="0" fontId="140" fillId="0" borderId="4" xfId="0" applyFont="1" applyBorder="1" applyAlignment="1">
      <alignment horizontal="center" vertical="center" wrapText="1"/>
    </xf>
    <xf numFmtId="0" fontId="204" fillId="0" borderId="3" xfId="110" applyFont="1" applyBorder="1" applyAlignment="1">
      <alignment horizontal="left" vertical="center" wrapText="1"/>
    </xf>
    <xf numFmtId="0" fontId="204" fillId="8" borderId="3" xfId="110" applyFont="1" applyFill="1" applyBorder="1" applyAlignment="1">
      <alignment horizontal="left" vertical="center"/>
    </xf>
    <xf numFmtId="43" fontId="204" fillId="0" borderId="3" xfId="55" applyFont="1" applyFill="1" applyBorder="1" applyAlignment="1">
      <alignment horizontal="center" vertical="center" wrapText="1"/>
    </xf>
    <xf numFmtId="0" fontId="204" fillId="0" borderId="3" xfId="110" applyFont="1" applyBorder="1" applyAlignment="1">
      <alignment horizontal="center" vertical="center"/>
    </xf>
    <xf numFmtId="0" fontId="204" fillId="0" borderId="26" xfId="110" applyFont="1" applyBorder="1" applyAlignment="1">
      <alignment horizontal="left" vertical="center"/>
    </xf>
    <xf numFmtId="0" fontId="204" fillId="0" borderId="23" xfId="110" applyFont="1" applyBorder="1" applyAlignment="1">
      <alignment horizontal="left" vertical="center"/>
    </xf>
    <xf numFmtId="0" fontId="204" fillId="0" borderId="31" xfId="110" applyFont="1" applyBorder="1" applyAlignment="1">
      <alignment horizontal="center" vertical="center"/>
    </xf>
    <xf numFmtId="0" fontId="204" fillId="0" borderId="24" xfId="110" applyFont="1" applyBorder="1" applyAlignment="1">
      <alignment horizontal="center" vertical="center"/>
    </xf>
    <xf numFmtId="0" fontId="204" fillId="0" borderId="12" xfId="110" applyFont="1" applyBorder="1" applyAlignment="1">
      <alignment horizontal="center" vertical="center"/>
    </xf>
    <xf numFmtId="0" fontId="204" fillId="0" borderId="19" xfId="110" applyFont="1" applyBorder="1" applyAlignment="1">
      <alignment horizontal="center" vertical="center"/>
    </xf>
    <xf numFmtId="0" fontId="204" fillId="25" borderId="3" xfId="110" applyFont="1" applyFill="1" applyBorder="1" applyAlignment="1">
      <alignment horizontal="center" vertical="center"/>
    </xf>
    <xf numFmtId="0" fontId="204" fillId="0" borderId="3" xfId="110" applyFont="1" applyBorder="1" applyAlignment="1">
      <alignment horizontal="left" vertical="center" wrapText="1" shrinkToFit="1"/>
    </xf>
    <xf numFmtId="0" fontId="201" fillId="0" borderId="0" xfId="10" applyFont="1" applyAlignment="1">
      <alignment horizontal="center" vertical="center"/>
    </xf>
    <xf numFmtId="0" fontId="201" fillId="0" borderId="25" xfId="110" applyFont="1" applyBorder="1" applyAlignment="1">
      <alignment horizontal="center" vertical="center"/>
    </xf>
    <xf numFmtId="43" fontId="204" fillId="0" borderId="20" xfId="55" applyFont="1" applyFill="1" applyBorder="1" applyAlignment="1">
      <alignment horizontal="center" vertical="center"/>
    </xf>
    <xf numFmtId="43" fontId="204" fillId="0" borderId="4" xfId="55" applyFont="1" applyFill="1" applyBorder="1" applyAlignment="1">
      <alignment horizontal="center" vertical="center"/>
    </xf>
    <xf numFmtId="43" fontId="105" fillId="0" borderId="20" xfId="55" applyFont="1" applyBorder="1" applyAlignment="1">
      <alignment horizontal="center" vertical="center"/>
    </xf>
    <xf numFmtId="43" fontId="105" fillId="0" borderId="4" xfId="55" applyFon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98" fillId="0" borderId="0" xfId="0" applyFont="1" applyAlignment="1">
      <alignment horizontal="center"/>
    </xf>
    <xf numFmtId="0" fontId="98" fillId="0" borderId="25" xfId="0" applyFont="1" applyBorder="1" applyAlignment="1">
      <alignment horizontal="center"/>
    </xf>
    <xf numFmtId="43" fontId="105" fillId="0" borderId="20" xfId="55" applyFont="1" applyBorder="1" applyAlignment="1">
      <alignment horizontal="center" vertical="center" wrapText="1"/>
    </xf>
    <xf numFmtId="43" fontId="105" fillId="0" borderId="8" xfId="55" applyFont="1" applyBorder="1" applyAlignment="1">
      <alignment horizontal="center" vertical="center" wrapText="1"/>
    </xf>
    <xf numFmtId="43" fontId="105" fillId="0" borderId="4" xfId="55" applyFont="1" applyBorder="1" applyAlignment="1">
      <alignment horizontal="center" vertical="center" wrapText="1"/>
    </xf>
    <xf numFmtId="43" fontId="105" fillId="0" borderId="26" xfId="55" applyFont="1" applyBorder="1" applyAlignment="1">
      <alignment horizontal="center" vertical="center" wrapText="1"/>
    </xf>
    <xf numFmtId="43" fontId="105" fillId="0" borderId="23" xfId="55" applyFont="1" applyBorder="1" applyAlignment="1">
      <alignment horizontal="center" vertical="center" wrapText="1"/>
    </xf>
    <xf numFmtId="43" fontId="105" fillId="0" borderId="3" xfId="55" applyFont="1" applyBorder="1" applyAlignment="1">
      <alignment horizontal="center" vertical="center"/>
    </xf>
    <xf numFmtId="43" fontId="105" fillId="0" borderId="31" xfId="55" applyFont="1" applyBorder="1" applyAlignment="1">
      <alignment horizontal="center" vertical="center" wrapText="1"/>
    </xf>
    <xf numFmtId="43" fontId="105" fillId="0" borderId="12" xfId="55" applyFont="1" applyBorder="1" applyAlignment="1">
      <alignment horizontal="center" vertical="center"/>
    </xf>
    <xf numFmtId="43" fontId="102" fillId="0" borderId="31" xfId="37" applyFont="1" applyBorder="1" applyAlignment="1">
      <alignment horizontal="center" vertical="center" wrapText="1"/>
    </xf>
    <xf numFmtId="43" fontId="102" fillId="0" borderId="24" xfId="37" applyFont="1" applyBorder="1" applyAlignment="1">
      <alignment horizontal="center" vertical="center" wrapText="1"/>
    </xf>
    <xf numFmtId="43" fontId="102" fillId="0" borderId="12" xfId="37" applyFont="1" applyBorder="1" applyAlignment="1">
      <alignment horizontal="center" vertical="center" wrapText="1"/>
    </xf>
    <xf numFmtId="43" fontId="102" fillId="0" borderId="19" xfId="37" applyFont="1" applyBorder="1" applyAlignment="1">
      <alignment horizontal="center" vertical="center" wrapText="1"/>
    </xf>
    <xf numFmtId="0" fontId="102" fillId="0" borderId="20" xfId="10" applyFont="1" applyBorder="1" applyAlignment="1">
      <alignment horizontal="center" vertical="center"/>
    </xf>
    <xf numFmtId="0" fontId="102" fillId="0" borderId="8" xfId="10" applyFont="1" applyBorder="1" applyAlignment="1">
      <alignment horizontal="center" vertical="center"/>
    </xf>
    <xf numFmtId="0" fontId="102" fillId="0" borderId="4" xfId="10" applyFont="1" applyBorder="1" applyAlignment="1">
      <alignment horizontal="center" vertical="center"/>
    </xf>
    <xf numFmtId="0" fontId="106" fillId="0" borderId="20" xfId="10" applyFont="1" applyBorder="1" applyAlignment="1">
      <alignment horizontal="center" vertical="center" wrapText="1"/>
    </xf>
    <xf numFmtId="0" fontId="106" fillId="0" borderId="8" xfId="10" applyFont="1" applyBorder="1" applyAlignment="1">
      <alignment horizontal="center" vertical="center" wrapText="1"/>
    </xf>
    <xf numFmtId="0" fontId="106" fillId="0" borderId="4" xfId="10" applyFont="1" applyBorder="1" applyAlignment="1">
      <alignment horizontal="center" vertical="center" wrapText="1"/>
    </xf>
    <xf numFmtId="0" fontId="182" fillId="0" borderId="0" xfId="10" applyFont="1" applyAlignment="1">
      <alignment horizontal="center" vertical="center"/>
    </xf>
    <xf numFmtId="43" fontId="102" fillId="0" borderId="31" xfId="37" applyFont="1" applyFill="1" applyBorder="1" applyAlignment="1">
      <alignment horizontal="center" vertical="center"/>
    </xf>
    <xf numFmtId="43" fontId="102" fillId="0" borderId="24" xfId="37" applyFont="1" applyFill="1" applyBorder="1" applyAlignment="1">
      <alignment horizontal="center" vertical="center"/>
    </xf>
    <xf numFmtId="43" fontId="102" fillId="0" borderId="12" xfId="37" applyFont="1" applyFill="1" applyBorder="1" applyAlignment="1">
      <alignment horizontal="center" vertical="center"/>
    </xf>
    <xf numFmtId="43" fontId="102" fillId="0" borderId="19" xfId="37" applyFont="1" applyFill="1" applyBorder="1" applyAlignment="1">
      <alignment horizontal="center" vertical="center"/>
    </xf>
    <xf numFmtId="43" fontId="102" fillId="0" borderId="20" xfId="37" applyFont="1" applyFill="1" applyBorder="1" applyAlignment="1">
      <alignment horizontal="center" vertical="center" wrapText="1"/>
    </xf>
    <xf numFmtId="43" fontId="102" fillId="0" borderId="8" xfId="37" applyFont="1" applyFill="1" applyBorder="1" applyAlignment="1">
      <alignment horizontal="center" vertical="center" wrapText="1"/>
    </xf>
    <xf numFmtId="49" fontId="102" fillId="0" borderId="20" xfId="37" applyNumberFormat="1" applyFont="1" applyBorder="1" applyAlignment="1">
      <alignment horizontal="center" vertical="center" wrapText="1"/>
    </xf>
    <xf numFmtId="49" fontId="102" fillId="0" borderId="8" xfId="37" applyNumberFormat="1" applyFont="1" applyBorder="1" applyAlignment="1">
      <alignment horizontal="center" vertical="center" wrapText="1"/>
    </xf>
    <xf numFmtId="49" fontId="102" fillId="0" borderId="4" xfId="37" applyNumberFormat="1" applyFont="1" applyBorder="1" applyAlignment="1">
      <alignment horizontal="center" vertical="center" wrapText="1"/>
    </xf>
    <xf numFmtId="0" fontId="182" fillId="0" borderId="25" xfId="10" applyFont="1" applyBorder="1" applyAlignment="1">
      <alignment horizontal="center" vertical="center"/>
    </xf>
    <xf numFmtId="43" fontId="102" fillId="0" borderId="4" xfId="37" applyFont="1" applyFill="1" applyBorder="1" applyAlignment="1">
      <alignment horizontal="center" vertical="center" wrapText="1"/>
    </xf>
    <xf numFmtId="0" fontId="98" fillId="6" borderId="0" xfId="27" applyFont="1" applyFill="1" applyAlignment="1">
      <alignment horizontal="center"/>
    </xf>
    <xf numFmtId="0" fontId="102" fillId="6" borderId="20" xfId="27" applyFont="1" applyFill="1" applyBorder="1" applyAlignment="1">
      <alignment horizontal="center" vertical="center" wrapText="1"/>
    </xf>
    <xf numFmtId="0" fontId="102" fillId="6" borderId="4" xfId="27" applyFont="1" applyFill="1" applyBorder="1" applyAlignment="1">
      <alignment horizontal="center" vertical="center" wrapText="1"/>
    </xf>
    <xf numFmtId="0" fontId="102" fillId="6" borderId="4" xfId="27" applyFont="1" applyFill="1" applyBorder="1" applyAlignment="1">
      <alignment horizontal="center" vertical="center"/>
    </xf>
    <xf numFmtId="0" fontId="102" fillId="6" borderId="20" xfId="27" applyFont="1" applyFill="1" applyBorder="1" applyAlignment="1">
      <alignment horizontal="center" vertical="center"/>
    </xf>
    <xf numFmtId="43" fontId="102" fillId="6" borderId="20" xfId="55" applyFont="1" applyFill="1" applyBorder="1" applyAlignment="1" applyProtection="1">
      <alignment horizontal="center" vertical="center"/>
    </xf>
    <xf numFmtId="43" fontId="102" fillId="6" borderId="4" xfId="55" applyFont="1" applyFill="1" applyBorder="1" applyAlignment="1" applyProtection="1">
      <alignment horizontal="center" vertical="center"/>
    </xf>
    <xf numFmtId="43" fontId="102" fillId="6" borderId="26" xfId="55" applyFont="1" applyFill="1" applyBorder="1" applyAlignment="1" applyProtection="1">
      <alignment horizontal="center" vertical="center"/>
    </xf>
    <xf numFmtId="43" fontId="102" fillId="6" borderId="23" xfId="55" applyFont="1" applyFill="1" applyBorder="1" applyAlignment="1" applyProtection="1">
      <alignment horizontal="center" vertical="center"/>
    </xf>
    <xf numFmtId="43" fontId="102" fillId="6" borderId="20" xfId="55" applyFont="1" applyFill="1" applyBorder="1" applyAlignment="1" applyProtection="1">
      <alignment horizontal="center" vertical="center" wrapText="1"/>
    </xf>
    <xf numFmtId="43" fontId="102" fillId="6" borderId="26" xfId="55" applyFont="1" applyFill="1" applyBorder="1" applyAlignment="1" applyProtection="1">
      <alignment horizontal="center" vertical="center" wrapText="1"/>
    </xf>
    <xf numFmtId="43" fontId="102" fillId="6" borderId="4" xfId="55" applyFont="1" applyFill="1" applyBorder="1" applyAlignment="1" applyProtection="1">
      <alignment horizontal="center" vertical="center" wrapText="1"/>
    </xf>
    <xf numFmtId="0" fontId="102" fillId="6" borderId="8" xfId="27" applyFont="1" applyFill="1" applyBorder="1" applyAlignment="1">
      <alignment horizontal="center" vertical="center" wrapText="1"/>
    </xf>
    <xf numFmtId="0" fontId="105" fillId="24" borderId="49" xfId="27" applyFont="1" applyFill="1" applyBorder="1" applyAlignment="1">
      <alignment horizontal="center" vertical="center"/>
    </xf>
    <xf numFmtId="0" fontId="105" fillId="24" borderId="50" xfId="27" applyFont="1" applyFill="1" applyBorder="1" applyAlignment="1">
      <alignment horizontal="center" vertical="center"/>
    </xf>
    <xf numFmtId="0" fontId="119" fillId="6" borderId="0" xfId="27" applyFont="1" applyFill="1" applyAlignment="1">
      <alignment horizontal="center"/>
    </xf>
    <xf numFmtId="0" fontId="102" fillId="6" borderId="8" xfId="27" applyFont="1" applyFill="1" applyBorder="1" applyAlignment="1">
      <alignment horizontal="center" vertical="center"/>
    </xf>
    <xf numFmtId="43" fontId="102" fillId="6" borderId="20" xfId="37" applyFont="1" applyFill="1" applyBorder="1" applyAlignment="1" applyProtection="1">
      <alignment horizontal="center" vertical="center" wrapText="1"/>
    </xf>
    <xf numFmtId="43" fontId="102" fillId="6" borderId="8" xfId="37" applyFont="1" applyFill="1" applyBorder="1" applyAlignment="1" applyProtection="1">
      <alignment horizontal="center" vertical="center" wrapText="1"/>
    </xf>
    <xf numFmtId="43" fontId="102" fillId="6" borderId="4" xfId="37" applyFont="1" applyFill="1" applyBorder="1" applyAlignment="1" applyProtection="1">
      <alignment horizontal="center" vertical="center" wrapText="1"/>
    </xf>
    <xf numFmtId="43" fontId="102" fillId="6" borderId="31" xfId="37" applyFont="1" applyFill="1" applyBorder="1" applyAlignment="1" applyProtection="1">
      <alignment horizontal="center" vertical="center"/>
    </xf>
    <xf numFmtId="43" fontId="102" fillId="6" borderId="24" xfId="37" applyFont="1" applyFill="1" applyBorder="1" applyAlignment="1" applyProtection="1">
      <alignment horizontal="center" vertical="center"/>
    </xf>
    <xf numFmtId="43" fontId="102" fillId="6" borderId="12" xfId="37" applyFont="1" applyFill="1" applyBorder="1" applyAlignment="1" applyProtection="1">
      <alignment horizontal="center" vertical="center"/>
    </xf>
    <xf numFmtId="43" fontId="102" fillId="6" borderId="19" xfId="37" applyFont="1" applyFill="1" applyBorder="1" applyAlignment="1" applyProtection="1">
      <alignment horizontal="center" vertical="center"/>
    </xf>
    <xf numFmtId="43" fontId="102" fillId="6" borderId="20" xfId="37" applyFont="1" applyFill="1" applyBorder="1" applyAlignment="1" applyProtection="1">
      <alignment horizontal="center" vertical="center"/>
    </xf>
    <xf numFmtId="43" fontId="102" fillId="6" borderId="4" xfId="37" applyFont="1" applyFill="1" applyBorder="1" applyAlignment="1" applyProtection="1">
      <alignment horizontal="center" vertical="center"/>
    </xf>
    <xf numFmtId="43" fontId="102" fillId="6" borderId="8" xfId="37" applyFont="1" applyFill="1" applyBorder="1" applyAlignment="1" applyProtection="1">
      <alignment horizontal="center" vertical="center"/>
    </xf>
    <xf numFmtId="0" fontId="130" fillId="0" borderId="0" xfId="0" applyFont="1" applyAlignment="1">
      <alignment horizontal="center"/>
    </xf>
    <xf numFmtId="0" fontId="120" fillId="0" borderId="0" xfId="0" applyFont="1" applyAlignment="1">
      <alignment horizontal="center"/>
    </xf>
    <xf numFmtId="0" fontId="134" fillId="0" borderId="25" xfId="0" applyFont="1" applyBorder="1" applyAlignment="1">
      <alignment horizontal="center"/>
    </xf>
    <xf numFmtId="0" fontId="161" fillId="0" borderId="3" xfId="0" applyFont="1" applyBorder="1" applyAlignment="1">
      <alignment horizontal="center" vertical="center"/>
    </xf>
    <xf numFmtId="43" fontId="161" fillId="0" borderId="26" xfId="185" applyNumberFormat="1" applyFont="1" applyFill="1" applyBorder="1" applyAlignment="1">
      <alignment horizontal="center" vertical="center" wrapText="1"/>
    </xf>
    <xf numFmtId="43" fontId="161" fillId="0" borderId="2" xfId="185" applyNumberFormat="1" applyFont="1" applyFill="1" applyBorder="1" applyAlignment="1">
      <alignment horizontal="center" vertical="center" wrapText="1"/>
    </xf>
    <xf numFmtId="43" fontId="161" fillId="0" borderId="23" xfId="185" applyNumberFormat="1" applyFont="1" applyFill="1" applyBorder="1" applyAlignment="1">
      <alignment horizontal="center" vertical="center" wrapText="1"/>
    </xf>
    <xf numFmtId="43" fontId="161" fillId="0" borderId="3" xfId="185" applyNumberFormat="1" applyFont="1" applyFill="1" applyBorder="1" applyAlignment="1">
      <alignment horizontal="center" vertical="center" wrapText="1"/>
    </xf>
    <xf numFmtId="165" fontId="161" fillId="0" borderId="3" xfId="185" applyFont="1" applyFill="1" applyBorder="1" applyAlignment="1">
      <alignment horizontal="center" vertical="center"/>
    </xf>
    <xf numFmtId="0" fontId="161" fillId="0" borderId="3" xfId="0" applyFont="1" applyBorder="1" applyAlignment="1">
      <alignment horizontal="center" vertical="center" wrapText="1"/>
    </xf>
    <xf numFmtId="0" fontId="161" fillId="0" borderId="20" xfId="0" applyFont="1" applyBorder="1" applyAlignment="1">
      <alignment horizontal="center" vertical="center" wrapText="1"/>
    </xf>
    <xf numFmtId="0" fontId="161" fillId="0" borderId="4" xfId="0" applyFont="1" applyBorder="1" applyAlignment="1">
      <alignment horizontal="center" vertical="center" wrapText="1"/>
    </xf>
    <xf numFmtId="165" fontId="174" fillId="0" borderId="3" xfId="185" applyFont="1" applyFill="1" applyBorder="1" applyAlignment="1">
      <alignment horizontal="center" vertical="center" wrapText="1"/>
    </xf>
    <xf numFmtId="165" fontId="174" fillId="0" borderId="3" xfId="185" applyFont="1" applyBorder="1" applyAlignment="1">
      <alignment horizontal="center" vertical="center" wrapText="1"/>
    </xf>
    <xf numFmtId="165" fontId="174" fillId="0" borderId="3" xfId="185" applyFont="1" applyBorder="1" applyAlignment="1">
      <alignment horizontal="center" vertical="center"/>
    </xf>
    <xf numFmtId="165" fontId="174" fillId="0" borderId="20" xfId="185" applyFont="1" applyBorder="1" applyAlignment="1">
      <alignment horizontal="center" vertical="center" wrapText="1"/>
    </xf>
    <xf numFmtId="165" fontId="174" fillId="0" borderId="4" xfId="185" applyFont="1" applyBorder="1" applyAlignment="1">
      <alignment horizontal="center" vertical="center" wrapText="1"/>
    </xf>
    <xf numFmtId="0" fontId="174" fillId="0" borderId="3" xfId="0" applyFont="1" applyBorder="1" applyAlignment="1">
      <alignment horizontal="center" vertical="center"/>
    </xf>
    <xf numFmtId="0" fontId="174" fillId="0" borderId="20" xfId="0" applyFont="1" applyBorder="1" applyAlignment="1">
      <alignment horizontal="center" vertical="center"/>
    </xf>
    <xf numFmtId="0" fontId="174" fillId="0" borderId="4" xfId="0" applyFont="1" applyBorder="1" applyAlignment="1">
      <alignment horizontal="center" vertical="center"/>
    </xf>
    <xf numFmtId="165" fontId="174" fillId="0" borderId="20" xfId="185" applyFont="1" applyFill="1" applyBorder="1" applyAlignment="1">
      <alignment horizontal="center" vertical="center"/>
    </xf>
    <xf numFmtId="165" fontId="174" fillId="0" borderId="4" xfId="185" applyFont="1" applyFill="1" applyBorder="1" applyAlignment="1">
      <alignment horizontal="center" vertical="center"/>
    </xf>
    <xf numFmtId="165" fontId="174" fillId="0" borderId="26" xfId="185" applyFont="1" applyFill="1" applyBorder="1" applyAlignment="1">
      <alignment horizontal="center" wrapText="1"/>
    </xf>
    <xf numFmtId="165" fontId="174" fillId="0" borderId="2" xfId="185" applyFont="1" applyFill="1" applyBorder="1" applyAlignment="1">
      <alignment horizontal="center" wrapText="1"/>
    </xf>
    <xf numFmtId="43" fontId="188" fillId="6" borderId="20" xfId="37" applyFont="1" applyFill="1" applyBorder="1" applyAlignment="1" applyProtection="1">
      <alignment horizontal="center" vertical="center"/>
    </xf>
    <xf numFmtId="43" fontId="188" fillId="6" borderId="8" xfId="37" applyFont="1" applyFill="1" applyBorder="1" applyAlignment="1" applyProtection="1">
      <alignment horizontal="center" vertical="center"/>
    </xf>
    <xf numFmtId="43" fontId="188" fillId="6" borderId="4" xfId="37" applyFont="1" applyFill="1" applyBorder="1" applyAlignment="1" applyProtection="1">
      <alignment horizontal="center" vertical="center"/>
    </xf>
    <xf numFmtId="0" fontId="188" fillId="6" borderId="20" xfId="27" applyFont="1" applyFill="1" applyBorder="1" applyAlignment="1">
      <alignment horizontal="center" vertical="center" wrapText="1"/>
    </xf>
    <xf numFmtId="0" fontId="188" fillId="6" borderId="8" xfId="27" applyFont="1" applyFill="1" applyBorder="1" applyAlignment="1">
      <alignment horizontal="center" vertical="center" wrapText="1"/>
    </xf>
    <xf numFmtId="0" fontId="188" fillId="6" borderId="4" xfId="27" applyFont="1" applyFill="1" applyBorder="1" applyAlignment="1">
      <alignment horizontal="center" vertical="center" wrapText="1"/>
    </xf>
    <xf numFmtId="0" fontId="172" fillId="6" borderId="0" xfId="27" applyFont="1" applyFill="1" applyAlignment="1">
      <alignment horizontal="center"/>
    </xf>
    <xf numFmtId="0" fontId="188" fillId="6" borderId="20" xfId="27" applyFont="1" applyFill="1" applyBorder="1" applyAlignment="1">
      <alignment horizontal="center" vertical="center"/>
    </xf>
    <xf numFmtId="0" fontId="188" fillId="6" borderId="8" xfId="27" applyFont="1" applyFill="1" applyBorder="1" applyAlignment="1">
      <alignment horizontal="center" vertical="center"/>
    </xf>
    <xf numFmtId="0" fontId="188" fillId="6" borderId="4" xfId="27" applyFont="1" applyFill="1" applyBorder="1" applyAlignment="1">
      <alignment horizontal="center" vertical="center"/>
    </xf>
    <xf numFmtId="43" fontId="188" fillId="6" borderId="20" xfId="37" applyFont="1" applyFill="1" applyBorder="1" applyAlignment="1" applyProtection="1">
      <alignment horizontal="center" vertical="center" wrapText="1"/>
    </xf>
    <xf numFmtId="43" fontId="188" fillId="6" borderId="8" xfId="37" applyFont="1" applyFill="1" applyBorder="1" applyAlignment="1" applyProtection="1">
      <alignment horizontal="center" vertical="center" wrapText="1"/>
    </xf>
    <xf numFmtId="43" fontId="188" fillId="6" borderId="4" xfId="37" applyFont="1" applyFill="1" applyBorder="1" applyAlignment="1" applyProtection="1">
      <alignment horizontal="center" vertical="center" wrapText="1"/>
    </xf>
    <xf numFmtId="43" fontId="188" fillId="6" borderId="31" xfId="37" applyFont="1" applyFill="1" applyBorder="1" applyAlignment="1" applyProtection="1">
      <alignment horizontal="center" vertical="center"/>
    </xf>
    <xf numFmtId="43" fontId="188" fillId="6" borderId="24" xfId="37" applyFont="1" applyFill="1" applyBorder="1" applyAlignment="1" applyProtection="1">
      <alignment horizontal="center" vertical="center"/>
    </xf>
    <xf numFmtId="43" fontId="188" fillId="6" borderId="12" xfId="37" applyFont="1" applyFill="1" applyBorder="1" applyAlignment="1" applyProtection="1">
      <alignment horizontal="center" vertical="center"/>
    </xf>
    <xf numFmtId="43" fontId="188" fillId="6" borderId="19" xfId="37" applyFont="1" applyFill="1" applyBorder="1" applyAlignment="1" applyProtection="1">
      <alignment horizontal="center" vertical="center"/>
    </xf>
    <xf numFmtId="0" fontId="116" fillId="0" borderId="3" xfId="110" applyFont="1" applyBorder="1" applyAlignment="1">
      <alignment horizontal="center" vertical="center"/>
    </xf>
    <xf numFmtId="0" fontId="116" fillId="0" borderId="3" xfId="110" applyFont="1" applyBorder="1" applyAlignment="1">
      <alignment vertical="center" wrapText="1"/>
    </xf>
    <xf numFmtId="43" fontId="116" fillId="0" borderId="3" xfId="55" applyFont="1" applyBorder="1" applyAlignment="1">
      <alignment vertical="center"/>
    </xf>
    <xf numFmtId="43" fontId="116" fillId="0" borderId="3" xfId="55" applyFont="1" applyFill="1" applyBorder="1" applyAlignment="1">
      <alignment vertical="center"/>
    </xf>
    <xf numFmtId="0" fontId="103" fillId="6" borderId="9" xfId="27" applyFont="1" applyFill="1" applyBorder="1" applyAlignment="1">
      <alignment horizontal="center" vertical="top"/>
    </xf>
    <xf numFmtId="0" fontId="103" fillId="6" borderId="9" xfId="27" applyFont="1" applyFill="1" applyBorder="1" applyAlignment="1">
      <alignment vertical="top" wrapText="1"/>
    </xf>
    <xf numFmtId="43" fontId="103" fillId="6" borderId="9" xfId="47" applyFont="1" applyFill="1" applyBorder="1" applyAlignment="1">
      <alignment horizontal="center" vertical="top"/>
    </xf>
    <xf numFmtId="43" fontId="103" fillId="6" borderId="9" xfId="37" applyFont="1" applyFill="1" applyBorder="1" applyAlignment="1">
      <alignment vertical="top"/>
    </xf>
    <xf numFmtId="43" fontId="103" fillId="6" borderId="9" xfId="37" applyFont="1" applyFill="1" applyBorder="1" applyAlignment="1">
      <alignment horizontal="center" vertical="top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12.%20&#3585;.&#3618;.68\12.9.68\&#3619;&#3634;&#3618;&#3591;&#3634;&#3609;&#3648;&#3591;&#3636;&#3609;&#3585;&#3633;&#3609;&#3611;&#3637;%2067.xlsx" TargetMode="External"/><Relationship Id="rId1" Type="http://schemas.openxmlformats.org/officeDocument/2006/relationships/externalLinkPath" Target="&#3619;&#3634;&#3618;&#3591;&#3634;&#3609;&#3648;&#3591;&#3636;&#3609;&#3585;&#3633;&#3609;&#3611;&#3637;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619;&#3634;&#3618;&#3591;&#3634;&#3609;&#3648;&#3591;&#3636;&#3609;&#3585;&#3633;&#3609;&#3611;&#3637;%2066.xlsx" TargetMode="External"/><Relationship Id="rId1" Type="http://schemas.openxmlformats.org/officeDocument/2006/relationships/externalLinkPath" Target="file:///F:\&#3619;&#3634;&#3618;&#3591;&#3634;&#3609;&#3648;&#3591;&#3636;&#3609;&#3585;&#3633;&#3609;&#3611;&#3637;%206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12.%20&#3585;.&#3618;.68\12.9.68\1.%20&#3616;&#3634;&#3614;&#3619;&#3623;&#3617;%2012.9.68.xlsx" TargetMode="External"/><Relationship Id="rId1" Type="http://schemas.openxmlformats.org/officeDocument/2006/relationships/externalLinkPath" Target="1.%20&#3616;&#3634;&#3614;&#3619;&#3623;&#3617;%2012.9.6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12.%20&#3585;.&#3618;.68\12.9.68\3.%20&#3612;&#3621;&#3585;&#3634;&#3619;&#3651;&#3594;&#3657;&#3592;&#3656;&#3634;&#3618;&#3619;&#3634;&#3618;&#3627;&#3609;&#3656;&#3623;&#3618;%2012.9.68.xlsx" TargetMode="External"/><Relationship Id="rId1" Type="http://schemas.openxmlformats.org/officeDocument/2006/relationships/externalLinkPath" Target="3.%20&#3612;&#3621;&#3585;&#3634;&#3619;&#3651;&#3594;&#3657;&#3592;&#3656;&#3634;&#3618;&#3619;&#3634;&#3618;&#3627;&#3609;&#3656;&#3623;&#3618;%2012.9.6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8\&#3626;&#3619;&#3640;&#3611;&#3612;&#3621;&#3585;&#3634;&#3619;&#3651;&#3594;&#3657;&#3592;&#3656;&#3634;&#3618;\12.%20&#3585;.&#3618;.68\12.9.68\2.%20&#3619;&#3634;&#3618;&#3591;&#3634;&#3609;&#3619;&#3634;&#3618;&#3592;&#3656;&#3634;&#3618;&#3621;&#3591;&#3607;&#3640;&#3609;%2012.9.68.xlsx" TargetMode="External"/><Relationship Id="rId1" Type="http://schemas.openxmlformats.org/officeDocument/2006/relationships/externalLinkPath" Target="2.%20&#3619;&#3634;&#3618;&#3591;&#3634;&#3609;&#3619;&#3634;&#3618;&#3592;&#3656;&#3634;&#3618;&#3621;&#3591;&#3607;&#3640;&#3609;%2012.9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เงินกันคงเหลือ"/>
      <sheetName val="งบลงทุนคงเหลือ"/>
      <sheetName val="งบดำเนินงานคงเหลือ"/>
      <sheetName val="Sheet1"/>
    </sheetNames>
    <sheetDataSet>
      <sheetData sheetId="0"/>
      <sheetData sheetId="1"/>
      <sheetData sheetId="2">
        <row r="1">
          <cell r="A1" t="str">
            <v>รายงานผลการเบิกจ่ายงบประมาณเงินกันไว้เบิกเหลื่อมปี ปีงบประมาณ พ.ศ. 2567</v>
          </cell>
        </row>
        <row r="2">
          <cell r="A2" t="str">
            <v>กรมการพัฒนาชุมชน</v>
          </cell>
        </row>
        <row r="3">
          <cell r="A3" t="str">
            <v xml:space="preserve">ข้อมูล ณ วันที่ 12 กันยายน 2568  </v>
          </cell>
        </row>
        <row r="21">
          <cell r="K21" t="str">
            <v>สภว.</v>
          </cell>
        </row>
        <row r="37">
          <cell r="K37" t="str">
            <v>กค.</v>
          </cell>
        </row>
        <row r="48">
          <cell r="J48" t="str">
            <v xml:space="preserve"> 4 ต.ค.67</v>
          </cell>
        </row>
        <row r="66">
          <cell r="K66" t="str">
            <v>สภว.</v>
          </cell>
        </row>
        <row r="75">
          <cell r="J75" t="str">
            <v xml:space="preserve"> 17 พ.ย.67</v>
          </cell>
          <cell r="K75" t="str">
            <v>สสช.</v>
          </cell>
        </row>
        <row r="81">
          <cell r="B81" t="str">
            <v>จังหวัดนนทบุรี 4 รายการ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Sheet2"/>
      <sheetName val="คงเหลือ"/>
      <sheetName val="PO คงเหลือ"/>
      <sheetName val="Sheet1"/>
      <sheetName val="แบบรายงานเงินกันเหลื่อมปี (2)"/>
      <sheetName val="แยกแผน"/>
      <sheetName val="GF47.30.09.65"/>
      <sheetName val="GF46.30.09.65"/>
    </sheetNames>
    <sheetDataSet>
      <sheetData sheetId="0" refreshError="1"/>
      <sheetData sheetId="1" refreshError="1"/>
      <sheetData sheetId="2" refreshError="1">
        <row r="1">
          <cell r="A1" t="str">
            <v>รายงานผลการเบิกจ่ายงบประมาณเงินกันไว้เบิกเหลื่อมปีงบประมาณ พ.ศ. 2566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NFMA46 (2)"/>
      <sheetName val="คีย์ข้อมูล"/>
      <sheetName val="โอนเปลี่ยนแปลง "/>
      <sheetName val="เป้าหมาย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ข้อมูลสะสมตั้งแต่วันที่ 1 ตุลาคม 2567 ถึงวันที่ 12 กันยายน 2568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</sheetData>
      <sheetData sheetId="4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(15004381004002000000, 15004380004003120001)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/>
      <sheetData sheetId="17" refreshError="1"/>
      <sheetData sheetId="18">
        <row r="3">
          <cell r="A3" t="str">
            <v xml:space="preserve">ข้อมูลสะสมตั้งแต่วันที่ 1 ตุลาคม 2567 ถึงวันที่ 12 กันยายน 2568 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7จปฐ"/>
      <sheetName val="เรียงส่วนกลาง"/>
      <sheetName val="เรียงส่วนกลาง (เสนอ)"/>
      <sheetName val="เรียงจังหวัด"/>
      <sheetName val="เรียงจังหวัด (เสนอ)"/>
      <sheetName val="เรียงศูนย์ศึกษาฯ"/>
      <sheetName val="เรียงศูนย์ศึกษาฯ (เสนอ)"/>
      <sheetName val="สรุปงบลงทุน  (เสนอ)"/>
      <sheetName val="Sheet1"/>
      <sheetName val="รายละเอียดงบลงทุน"/>
      <sheetName val="งบรายจ่ายอื่น"/>
      <sheetName val="46 (งบขุด)"/>
      <sheetName val="รายละเอียดงบขุด"/>
      <sheetName val="สรุปงบขุดจังหวัด"/>
      <sheetName val="สรุป-ส่วนกลาง"/>
      <sheetName val="สรุป-ศพช"/>
      <sheetName val="สรุป-จังหวัด"/>
      <sheetName val="สรุป-จังหวัด 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2">
          <cell r="A2" t="str">
            <v>ข้อมูลสะสมตั้งแต่วันที่ 1 ตุลาคม 2567 ถึงวันที่ 12 กันยายน 2568</v>
          </cell>
        </row>
      </sheetData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4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K7" sqref="K7"/>
    </sheetView>
  </sheetViews>
  <sheetFormatPr defaultRowHeight="23.25"/>
  <cols>
    <col min="1" max="1" width="68.7109375" style="186" customWidth="1"/>
    <col min="2" max="2" width="23.7109375" style="178" customWidth="1"/>
    <col min="3" max="3" width="22.140625" style="178" customWidth="1"/>
    <col min="4" max="4" width="24" style="178" customWidth="1"/>
    <col min="5" max="5" width="22.85546875" style="178" bestFit="1" customWidth="1"/>
    <col min="6" max="6" width="11.28515625" style="187" customWidth="1"/>
    <col min="7" max="7" width="22.28515625" style="178" customWidth="1"/>
    <col min="8" max="8" width="11.28515625" style="177" customWidth="1"/>
    <col min="9" max="9" width="22.85546875" style="178" bestFit="1" customWidth="1"/>
    <col min="10" max="10" width="11.28515625" style="179" customWidth="1"/>
    <col min="11" max="11" width="24.5703125" style="178" customWidth="1"/>
    <col min="12" max="13" width="10.140625" style="184" customWidth="1"/>
    <col min="14" max="14" width="27.28515625" style="184" customWidth="1"/>
    <col min="15" max="16" width="10.140625" style="184" customWidth="1"/>
    <col min="17" max="16384" width="9.140625" style="184"/>
  </cols>
  <sheetData>
    <row r="1" spans="1:14" s="730" customFormat="1" ht="33.75" customHeight="1">
      <c r="A1" s="893" t="s">
        <v>199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</row>
    <row r="2" spans="1:14" s="730" customFormat="1" ht="31.5" customHeight="1">
      <c r="A2" s="893" t="s">
        <v>14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</row>
    <row r="3" spans="1:14" s="730" customFormat="1" ht="33.75" customHeight="1">
      <c r="A3" s="894" t="str">
        <f>+[4]คีย์ข้อมูล!B3</f>
        <v>ข้อมูลสะสมตั้งแต่วันที่ 1 ตุลาคม 2567 ถึงวันที่ 12 กันยายน 2568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</row>
    <row r="4" spans="1:14" s="180" customFormat="1" ht="41.25" customHeight="1">
      <c r="A4" s="890" t="s">
        <v>3</v>
      </c>
      <c r="B4" s="886" t="s">
        <v>10</v>
      </c>
      <c r="C4" s="886" t="s">
        <v>493</v>
      </c>
      <c r="D4" s="886" t="s">
        <v>147</v>
      </c>
      <c r="E4" s="888" t="s">
        <v>9</v>
      </c>
      <c r="F4" s="884"/>
      <c r="G4" s="883" t="s">
        <v>169</v>
      </c>
      <c r="H4" s="889"/>
      <c r="I4" s="883" t="s">
        <v>166</v>
      </c>
      <c r="J4" s="884"/>
      <c r="K4" s="892" t="s">
        <v>4</v>
      </c>
    </row>
    <row r="5" spans="1:14" s="174" customFormat="1" ht="30" customHeight="1">
      <c r="A5" s="891"/>
      <c r="B5" s="887"/>
      <c r="C5" s="887"/>
      <c r="D5" s="887"/>
      <c r="E5" s="193" t="s">
        <v>110</v>
      </c>
      <c r="F5" s="194" t="s">
        <v>7</v>
      </c>
      <c r="G5" s="193" t="s">
        <v>110</v>
      </c>
      <c r="H5" s="194" t="s">
        <v>7</v>
      </c>
      <c r="I5" s="193" t="s">
        <v>110</v>
      </c>
      <c r="J5" s="193" t="s">
        <v>7</v>
      </c>
      <c r="K5" s="887"/>
    </row>
    <row r="6" spans="1:14" s="174" customFormat="1" ht="30" customHeight="1">
      <c r="A6" s="731" t="s">
        <v>13</v>
      </c>
      <c r="B6" s="732">
        <v>5609209300</v>
      </c>
      <c r="C6" s="732">
        <v>0</v>
      </c>
      <c r="D6" s="732">
        <v>5609209300</v>
      </c>
      <c r="E6" s="732">
        <v>4973402224.75</v>
      </c>
      <c r="F6" s="732">
        <v>88.664942931439555</v>
      </c>
      <c r="G6" s="732">
        <v>337292638.37</v>
      </c>
      <c r="H6" s="732">
        <v>6.0131940230862844</v>
      </c>
      <c r="I6" s="732">
        <v>5310694863.1199999</v>
      </c>
      <c r="J6" s="732">
        <v>94.67813695452584</v>
      </c>
      <c r="K6" s="732">
        <v>298514436.88</v>
      </c>
    </row>
    <row r="7" spans="1:14" s="174" customFormat="1" ht="30" customHeight="1">
      <c r="A7" s="733" t="s">
        <v>595</v>
      </c>
      <c r="B7" s="732">
        <v>4920074900</v>
      </c>
      <c r="C7" s="732">
        <v>0</v>
      </c>
      <c r="D7" s="732">
        <v>4920074900</v>
      </c>
      <c r="E7" s="732">
        <v>4462565465.1300001</v>
      </c>
      <c r="F7" s="732">
        <v>90.701169308011956</v>
      </c>
      <c r="G7" s="732">
        <v>316502311.37</v>
      </c>
      <c r="H7" s="732">
        <v>6.4328758769505718</v>
      </c>
      <c r="I7" s="732">
        <v>4779067776.5</v>
      </c>
      <c r="J7" s="732">
        <v>97.134045184962531</v>
      </c>
      <c r="K7" s="732">
        <v>141007123.5</v>
      </c>
      <c r="N7" s="734"/>
    </row>
    <row r="8" spans="1:14" s="737" customFormat="1" ht="30" customHeight="1">
      <c r="A8" s="735" t="s">
        <v>0</v>
      </c>
      <c r="B8" s="736">
        <v>2695794600</v>
      </c>
      <c r="C8" s="736">
        <v>0</v>
      </c>
      <c r="D8" s="736">
        <v>2695794600</v>
      </c>
      <c r="E8" s="736">
        <v>2664697921.3400002</v>
      </c>
      <c r="F8" s="736">
        <v>98.846474480659623</v>
      </c>
      <c r="G8" s="736">
        <v>0</v>
      </c>
      <c r="H8" s="139">
        <v>0</v>
      </c>
      <c r="I8" s="736">
        <v>2664697921.3400002</v>
      </c>
      <c r="J8" s="736">
        <v>98.846474480659623</v>
      </c>
      <c r="K8" s="139">
        <v>31096678.659999847</v>
      </c>
    </row>
    <row r="9" spans="1:14" s="737" customFormat="1" ht="30" customHeight="1">
      <c r="A9" s="735" t="s">
        <v>1</v>
      </c>
      <c r="B9" s="736">
        <v>2224280300</v>
      </c>
      <c r="C9" s="736">
        <v>-393720.72</v>
      </c>
      <c r="D9" s="736">
        <v>2223886579.2799997</v>
      </c>
      <c r="E9" s="736">
        <v>1797473823.0699997</v>
      </c>
      <c r="F9" s="736">
        <v>80.825786702303205</v>
      </c>
      <c r="G9" s="736">
        <v>316502311.37</v>
      </c>
      <c r="H9" s="139">
        <v>14.231944844618383</v>
      </c>
      <c r="I9" s="736">
        <v>2113976134.4399996</v>
      </c>
      <c r="J9" s="736">
        <v>95.057731546921588</v>
      </c>
      <c r="K9" s="139">
        <v>109910444.84000015</v>
      </c>
    </row>
    <row r="10" spans="1:14" s="737" customFormat="1" ht="30" customHeight="1">
      <c r="A10" s="735" t="s">
        <v>5</v>
      </c>
      <c r="B10" s="736">
        <v>0</v>
      </c>
      <c r="C10" s="736">
        <v>393720.72</v>
      </c>
      <c r="D10" s="736">
        <v>393720.72</v>
      </c>
      <c r="E10" s="736">
        <v>393720.72</v>
      </c>
      <c r="F10" s="736">
        <v>100</v>
      </c>
      <c r="G10" s="736">
        <v>0</v>
      </c>
      <c r="H10" s="139">
        <v>0</v>
      </c>
      <c r="I10" s="736">
        <v>393720.72</v>
      </c>
      <c r="J10" s="736">
        <v>100</v>
      </c>
      <c r="K10" s="736">
        <v>0</v>
      </c>
    </row>
    <row r="11" spans="1:14" s="737" customFormat="1" ht="30" customHeight="1">
      <c r="A11" s="733" t="s">
        <v>596</v>
      </c>
      <c r="B11" s="732">
        <v>689134400</v>
      </c>
      <c r="C11" s="732">
        <v>0</v>
      </c>
      <c r="D11" s="732">
        <v>689134400</v>
      </c>
      <c r="E11" s="732">
        <v>510836759.62</v>
      </c>
      <c r="F11" s="732">
        <v>74.127305155569076</v>
      </c>
      <c r="G11" s="732">
        <v>20790327</v>
      </c>
      <c r="H11" s="732">
        <v>3.0168755180411835</v>
      </c>
      <c r="I11" s="732">
        <v>531627086.62</v>
      </c>
      <c r="J11" s="732">
        <v>77.144180673610251</v>
      </c>
      <c r="K11" s="732">
        <v>157507313.38</v>
      </c>
    </row>
    <row r="12" spans="1:14" s="737" customFormat="1" ht="30" customHeight="1">
      <c r="A12" s="735" t="s">
        <v>1</v>
      </c>
      <c r="B12" s="736">
        <v>486669600</v>
      </c>
      <c r="C12" s="736">
        <v>-830000</v>
      </c>
      <c r="D12" s="736">
        <v>485839600</v>
      </c>
      <c r="E12" s="736">
        <v>446088402.05000001</v>
      </c>
      <c r="F12" s="736">
        <v>91.818040779302464</v>
      </c>
      <c r="G12" s="736">
        <v>12937417</v>
      </c>
      <c r="H12" s="139">
        <v>2.6628988250443153</v>
      </c>
      <c r="I12" s="736">
        <v>459025819.05000001</v>
      </c>
      <c r="J12" s="736">
        <v>94.480939604346787</v>
      </c>
      <c r="K12" s="139">
        <v>26813780.949999988</v>
      </c>
    </row>
    <row r="13" spans="1:14" s="737" customFormat="1" ht="30" customHeight="1">
      <c r="A13" s="735" t="s">
        <v>6</v>
      </c>
      <c r="B13" s="139">
        <v>202464800</v>
      </c>
      <c r="C13" s="139">
        <v>0</v>
      </c>
      <c r="D13" s="139">
        <v>202464800</v>
      </c>
      <c r="E13" s="139">
        <v>64583357.57</v>
      </c>
      <c r="F13" s="139">
        <v>31.898560920219222</v>
      </c>
      <c r="G13" s="139">
        <v>7852910</v>
      </c>
      <c r="H13" s="139">
        <v>3.8786544624053167</v>
      </c>
      <c r="I13" s="139">
        <v>72436267.569999993</v>
      </c>
      <c r="J13" s="139">
        <v>35.777215382624533</v>
      </c>
      <c r="K13" s="139">
        <v>130028532.43000001</v>
      </c>
      <c r="N13" s="737" t="s">
        <v>411</v>
      </c>
    </row>
    <row r="14" spans="1:14" s="737" customFormat="1" ht="30" customHeight="1">
      <c r="A14" s="735" t="s">
        <v>5</v>
      </c>
      <c r="B14" s="139">
        <v>0</v>
      </c>
      <c r="C14" s="139">
        <v>830000</v>
      </c>
      <c r="D14" s="139">
        <v>830000</v>
      </c>
      <c r="E14" s="139">
        <v>165000</v>
      </c>
      <c r="F14" s="139">
        <v>19.879518072289155</v>
      </c>
      <c r="G14" s="139">
        <v>0</v>
      </c>
      <c r="H14" s="139">
        <v>0</v>
      </c>
      <c r="I14" s="139">
        <v>165000</v>
      </c>
      <c r="J14" s="139">
        <v>19.879518072289155</v>
      </c>
      <c r="K14" s="139">
        <v>665000</v>
      </c>
    </row>
    <row r="15" spans="1:14" s="730" customFormat="1" ht="30" customHeight="1">
      <c r="A15" s="738" t="s">
        <v>154</v>
      </c>
      <c r="B15" s="739">
        <v>2967128500</v>
      </c>
      <c r="C15" s="739">
        <v>0</v>
      </c>
      <c r="D15" s="739">
        <v>2967128500</v>
      </c>
      <c r="E15" s="740">
        <v>2924978492.1100001</v>
      </c>
      <c r="F15" s="739">
        <v>98.57943436254952</v>
      </c>
      <c r="G15" s="740">
        <v>0</v>
      </c>
      <c r="H15" s="739">
        <v>0</v>
      </c>
      <c r="I15" s="740">
        <v>2924978492.1100001</v>
      </c>
      <c r="J15" s="739">
        <v>98.57943436254952</v>
      </c>
      <c r="K15" s="739">
        <v>42150007.889999866</v>
      </c>
    </row>
    <row r="16" spans="1:14" s="174" customFormat="1" ht="47.25" customHeight="1">
      <c r="A16" s="741" t="str">
        <f>'[4]โอนเปลี่ยนแปลง '!B7</f>
        <v>รายการค่าใช้จ่ายบุคลากรภาครัฐ (15004140002001000000, 15004142002002000000)</v>
      </c>
      <c r="B16" s="742">
        <v>2967128500</v>
      </c>
      <c r="C16" s="742">
        <v>0</v>
      </c>
      <c r="D16" s="742">
        <v>2967128500</v>
      </c>
      <c r="E16" s="743">
        <v>2924978492.1100001</v>
      </c>
      <c r="F16" s="742">
        <v>98.57943436254952</v>
      </c>
      <c r="G16" s="743">
        <v>0</v>
      </c>
      <c r="H16" s="742">
        <v>0</v>
      </c>
      <c r="I16" s="743">
        <v>2924978492.1100001</v>
      </c>
      <c r="J16" s="742">
        <v>98.57943436254952</v>
      </c>
      <c r="K16" s="742">
        <v>42150007.889999866</v>
      </c>
    </row>
    <row r="17" spans="1:75" s="174" customFormat="1" ht="30" customHeight="1">
      <c r="A17" s="735" t="s">
        <v>0</v>
      </c>
      <c r="B17" s="139">
        <v>2695794600</v>
      </c>
      <c r="C17" s="139">
        <v>0</v>
      </c>
      <c r="D17" s="139">
        <v>2695794600</v>
      </c>
      <c r="E17" s="744">
        <v>2664697921.3400002</v>
      </c>
      <c r="F17" s="139">
        <v>98.846474480659623</v>
      </c>
      <c r="G17" s="744">
        <v>0</v>
      </c>
      <c r="H17" s="139">
        <v>0</v>
      </c>
      <c r="I17" s="744">
        <v>2664697921.3400002</v>
      </c>
      <c r="J17" s="139">
        <v>98.846474480659623</v>
      </c>
      <c r="K17" s="139">
        <v>31096678.659999847</v>
      </c>
    </row>
    <row r="18" spans="1:75" s="174" customFormat="1" ht="30" customHeight="1">
      <c r="A18" s="735" t="s">
        <v>1</v>
      </c>
      <c r="B18" s="139">
        <v>271333900</v>
      </c>
      <c r="C18" s="139">
        <v>0</v>
      </c>
      <c r="D18" s="139">
        <v>271333900</v>
      </c>
      <c r="E18" s="744">
        <v>260280570.77000001</v>
      </c>
      <c r="F18" s="139">
        <v>95.926299946302322</v>
      </c>
      <c r="G18" s="744">
        <v>0</v>
      </c>
      <c r="H18" s="139">
        <v>0</v>
      </c>
      <c r="I18" s="744">
        <v>260280570.77000001</v>
      </c>
      <c r="J18" s="139">
        <v>95.926299946302322</v>
      </c>
      <c r="K18" s="139">
        <v>11053329.229999989</v>
      </c>
    </row>
    <row r="19" spans="1:75" s="174" customFormat="1" ht="30" hidden="1" customHeight="1">
      <c r="A19" s="745" t="s">
        <v>6</v>
      </c>
      <c r="B19" s="139">
        <v>0</v>
      </c>
      <c r="C19" s="139">
        <v>0</v>
      </c>
      <c r="D19" s="139">
        <v>0</v>
      </c>
      <c r="E19" s="744">
        <v>0</v>
      </c>
      <c r="F19" s="139">
        <v>0</v>
      </c>
      <c r="G19" s="744">
        <v>0</v>
      </c>
      <c r="H19" s="139">
        <v>0</v>
      </c>
      <c r="I19" s="744">
        <v>0</v>
      </c>
      <c r="J19" s="139">
        <v>0</v>
      </c>
      <c r="K19" s="746">
        <v>0</v>
      </c>
    </row>
    <row r="20" spans="1:75" s="174" customFormat="1" ht="30" hidden="1" customHeight="1">
      <c r="A20" s="745" t="s">
        <v>5</v>
      </c>
      <c r="B20" s="139">
        <v>0</v>
      </c>
      <c r="C20" s="139">
        <v>0</v>
      </c>
      <c r="D20" s="139">
        <v>0</v>
      </c>
      <c r="E20" s="744">
        <v>0</v>
      </c>
      <c r="F20" s="139">
        <v>0</v>
      </c>
      <c r="G20" s="744">
        <v>0</v>
      </c>
      <c r="H20" s="139">
        <v>0</v>
      </c>
      <c r="I20" s="744">
        <v>0</v>
      </c>
      <c r="J20" s="139">
        <v>0</v>
      </c>
      <c r="K20" s="746">
        <v>0</v>
      </c>
    </row>
    <row r="21" spans="1:75" s="730" customFormat="1" ht="30" customHeight="1">
      <c r="A21" s="747" t="s">
        <v>167</v>
      </c>
      <c r="B21" s="739">
        <v>1491707000</v>
      </c>
      <c r="C21" s="739">
        <v>0</v>
      </c>
      <c r="D21" s="739">
        <v>1491707000</v>
      </c>
      <c r="E21" s="740">
        <v>1263874166.1900001</v>
      </c>
      <c r="F21" s="739">
        <v>84.726703447124663</v>
      </c>
      <c r="G21" s="740">
        <v>29162723.170000002</v>
      </c>
      <c r="H21" s="739">
        <v>1.9549900328951999</v>
      </c>
      <c r="I21" s="740">
        <v>1293036889.3599999</v>
      </c>
      <c r="J21" s="739">
        <v>86.68169348001986</v>
      </c>
      <c r="K21" s="739">
        <v>198670110.6400001</v>
      </c>
    </row>
    <row r="22" spans="1:75" s="174" customFormat="1" ht="47.25" customHeight="1">
      <c r="A22" s="741" t="str">
        <f>'[4]โอนเปลี่ยนแปลง '!B17</f>
        <v>ผลผลิตการจัดการฐานข้อมูลเพื่อการพัฒนาชุมชน (15004381004002000000, 15004380004003120001)</v>
      </c>
      <c r="B22" s="742">
        <v>478438500</v>
      </c>
      <c r="C22" s="742">
        <v>0</v>
      </c>
      <c r="D22" s="742">
        <v>478438500</v>
      </c>
      <c r="E22" s="743">
        <v>442478137.31999999</v>
      </c>
      <c r="F22" s="742">
        <v>92.483806658536054</v>
      </c>
      <c r="G22" s="743">
        <v>9542417</v>
      </c>
      <c r="H22" s="742">
        <v>1.9944918730411536</v>
      </c>
      <c r="I22" s="743">
        <v>452020554.31999999</v>
      </c>
      <c r="J22" s="742">
        <v>94.478298531577209</v>
      </c>
      <c r="K22" s="742">
        <v>26417945.680000007</v>
      </c>
    </row>
    <row r="23" spans="1:75" s="174" customFormat="1" ht="30" customHeight="1">
      <c r="A23" s="735" t="s">
        <v>184</v>
      </c>
      <c r="B23" s="139">
        <v>472483500</v>
      </c>
      <c r="C23" s="139">
        <v>-830000</v>
      </c>
      <c r="D23" s="139">
        <v>471653500</v>
      </c>
      <c r="E23" s="744">
        <v>436425137.31999999</v>
      </c>
      <c r="F23" s="139">
        <v>92.530880682534956</v>
      </c>
      <c r="G23" s="744">
        <v>9542417</v>
      </c>
      <c r="H23" s="139">
        <v>2.0231837567197104</v>
      </c>
      <c r="I23" s="744">
        <v>445967554.31999999</v>
      </c>
      <c r="J23" s="139">
        <v>94.55406443925466</v>
      </c>
      <c r="K23" s="139">
        <v>25685945.680000007</v>
      </c>
    </row>
    <row r="24" spans="1:75" s="174" customFormat="1" ht="31.5" customHeight="1">
      <c r="A24" s="735" t="s">
        <v>207</v>
      </c>
      <c r="B24" s="139">
        <v>5955000</v>
      </c>
      <c r="C24" s="139">
        <v>0</v>
      </c>
      <c r="D24" s="139">
        <v>5955000</v>
      </c>
      <c r="E24" s="744">
        <v>5888000</v>
      </c>
      <c r="F24" s="139">
        <v>98.874895046179674</v>
      </c>
      <c r="G24" s="744">
        <v>0</v>
      </c>
      <c r="H24" s="139">
        <v>0</v>
      </c>
      <c r="I24" s="744">
        <v>5888000</v>
      </c>
      <c r="J24" s="139">
        <v>98.874895046179674</v>
      </c>
      <c r="K24" s="139">
        <v>67000</v>
      </c>
    </row>
    <row r="25" spans="1:75" s="174" customFormat="1" ht="33" customHeight="1">
      <c r="A25" s="735" t="s">
        <v>519</v>
      </c>
      <c r="B25" s="139">
        <v>0</v>
      </c>
      <c r="C25" s="139">
        <v>830000</v>
      </c>
      <c r="D25" s="139">
        <v>830000</v>
      </c>
      <c r="E25" s="744">
        <v>165000</v>
      </c>
      <c r="F25" s="139">
        <v>19.879518072289155</v>
      </c>
      <c r="G25" s="744">
        <v>0</v>
      </c>
      <c r="H25" s="139">
        <v>0</v>
      </c>
      <c r="I25" s="744">
        <v>165000</v>
      </c>
      <c r="J25" s="139">
        <v>19.879518072289155</v>
      </c>
      <c r="K25" s="139">
        <v>665000</v>
      </c>
    </row>
    <row r="26" spans="1:75" s="748" customFormat="1" ht="47.25" customHeight="1">
      <c r="A26" s="741" t="str">
        <f>'[4]โอนเปลี่ยนแปลง '!B27</f>
        <v>ผลผลิตเสริมสร้างขีดความสามารถในการบริหารจัดการชุมชน (15004382001002000000)</v>
      </c>
      <c r="B26" s="742">
        <v>407375100</v>
      </c>
      <c r="C26" s="742">
        <v>0</v>
      </c>
      <c r="D26" s="742">
        <v>407375100</v>
      </c>
      <c r="E26" s="743">
        <v>361479640.95999998</v>
      </c>
      <c r="F26" s="742">
        <v>88.733857557813423</v>
      </c>
      <c r="G26" s="743">
        <v>11139143.140000001</v>
      </c>
      <c r="H26" s="742">
        <v>2.7343701517348511</v>
      </c>
      <c r="I26" s="743">
        <v>372618784.09999996</v>
      </c>
      <c r="J26" s="742">
        <v>91.468227709548273</v>
      </c>
      <c r="K26" s="742">
        <v>34756315.900000036</v>
      </c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</row>
    <row r="27" spans="1:75" s="748" customFormat="1" ht="30" customHeight="1">
      <c r="A27" s="735" t="s">
        <v>1</v>
      </c>
      <c r="B27" s="139">
        <v>342066700</v>
      </c>
      <c r="C27" s="139">
        <v>0</v>
      </c>
      <c r="D27" s="139">
        <v>342066700</v>
      </c>
      <c r="E27" s="744">
        <v>321078640.77999997</v>
      </c>
      <c r="F27" s="139">
        <v>93.864337212596254</v>
      </c>
      <c r="G27" s="744">
        <v>3788733.14</v>
      </c>
      <c r="H27" s="139">
        <v>1.1076006930812032</v>
      </c>
      <c r="I27" s="744">
        <v>324867373.91999996</v>
      </c>
      <c r="J27" s="139">
        <v>94.97193790567745</v>
      </c>
      <c r="K27" s="139">
        <v>17199326.080000043</v>
      </c>
      <c r="L27" s="749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</row>
    <row r="28" spans="1:75" s="748" customFormat="1" ht="30" customHeight="1">
      <c r="A28" s="735" t="s">
        <v>184</v>
      </c>
      <c r="B28" s="139">
        <v>14186100</v>
      </c>
      <c r="C28" s="139"/>
      <c r="D28" s="139">
        <v>14186100</v>
      </c>
      <c r="E28" s="744">
        <v>9663264.7300000004</v>
      </c>
      <c r="F28" s="139">
        <v>68.117838799952068</v>
      </c>
      <c r="G28" s="744">
        <v>3395000</v>
      </c>
      <c r="H28" s="139">
        <v>23.93187697816877</v>
      </c>
      <c r="I28" s="744">
        <v>13058264.73</v>
      </c>
      <c r="J28" s="139">
        <v>92.049715778120841</v>
      </c>
      <c r="K28" s="139">
        <v>1127835.2699999996</v>
      </c>
      <c r="L28" s="749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</row>
    <row r="29" spans="1:75" s="750" customFormat="1" ht="30" customHeight="1">
      <c r="A29" s="735" t="s">
        <v>207</v>
      </c>
      <c r="B29" s="139">
        <v>51122300</v>
      </c>
      <c r="C29" s="139">
        <v>0</v>
      </c>
      <c r="D29" s="139">
        <v>51122300</v>
      </c>
      <c r="E29" s="744">
        <v>30737735.450000003</v>
      </c>
      <c r="F29" s="139">
        <v>60.125885279026967</v>
      </c>
      <c r="G29" s="744">
        <v>3955410</v>
      </c>
      <c r="H29" s="139">
        <v>7.7371518887061024</v>
      </c>
      <c r="I29" s="744">
        <v>34693145.450000003</v>
      </c>
      <c r="J29" s="139">
        <v>67.863037167733069</v>
      </c>
      <c r="K29" s="139">
        <v>16429154.549999997</v>
      </c>
      <c r="L29" s="749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</row>
    <row r="30" spans="1:75" s="751" customFormat="1" ht="29.25" hidden="1" customHeight="1">
      <c r="A30" s="745" t="s">
        <v>5</v>
      </c>
      <c r="B30" s="139"/>
      <c r="C30" s="139">
        <v>0</v>
      </c>
      <c r="D30" s="139">
        <v>0</v>
      </c>
      <c r="E30" s="744">
        <v>0</v>
      </c>
      <c r="F30" s="139" t="e">
        <v>#DIV/0!</v>
      </c>
      <c r="G30" s="744">
        <v>0</v>
      </c>
      <c r="H30" s="139" t="e">
        <v>#DIV/0!</v>
      </c>
      <c r="I30" s="744">
        <v>0</v>
      </c>
      <c r="J30" s="139" t="e">
        <v>#DIV/0!</v>
      </c>
      <c r="K30" s="139">
        <v>0</v>
      </c>
      <c r="L30" s="749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</row>
    <row r="31" spans="1:75" s="748" customFormat="1" ht="47.25" customHeight="1">
      <c r="A31" s="741" t="str">
        <f>'[4]โอนเปลี่ยนแปลง '!B38</f>
        <v>ผลผลิตสร้างความมั่นคงทางอาชีพและรายได้ 
(15004382005002000000)</v>
      </c>
      <c r="B31" s="742">
        <v>605893400</v>
      </c>
      <c r="C31" s="742">
        <v>0</v>
      </c>
      <c r="D31" s="742">
        <v>605893400</v>
      </c>
      <c r="E31" s="743">
        <v>459916387.91000003</v>
      </c>
      <c r="F31" s="742">
        <v>75.907146027667579</v>
      </c>
      <c r="G31" s="743">
        <v>8481163.0300000012</v>
      </c>
      <c r="H31" s="742">
        <v>1.3997780847257952</v>
      </c>
      <c r="I31" s="743">
        <v>468397550.94</v>
      </c>
      <c r="J31" s="742">
        <v>77.306924112393375</v>
      </c>
      <c r="K31" s="742">
        <v>137495849.06</v>
      </c>
      <c r="L31" s="749"/>
      <c r="M31" s="174"/>
      <c r="N31" s="734">
        <f>G35+G39+G44+G50</f>
        <v>308129915.19999999</v>
      </c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</row>
    <row r="32" spans="1:75" s="748" customFormat="1" ht="30" customHeight="1">
      <c r="A32" s="735" t="s">
        <v>1</v>
      </c>
      <c r="B32" s="139">
        <v>460955900</v>
      </c>
      <c r="C32" s="139">
        <v>-393720.72</v>
      </c>
      <c r="D32" s="139">
        <v>460562179.27999997</v>
      </c>
      <c r="E32" s="752">
        <v>432009045.06999999</v>
      </c>
      <c r="F32" s="139">
        <v>93.800373653208496</v>
      </c>
      <c r="G32" s="744">
        <v>4583663.03</v>
      </c>
      <c r="H32" s="139">
        <v>0.99523218280008852</v>
      </c>
      <c r="I32" s="744">
        <v>436592708.09999996</v>
      </c>
      <c r="J32" s="139">
        <v>94.79560583600859</v>
      </c>
      <c r="K32" s="139">
        <v>23969471.180000007</v>
      </c>
      <c r="L32" s="749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</row>
    <row r="33" spans="1:75" s="750" customFormat="1" ht="30" customHeight="1">
      <c r="A33" s="735" t="s">
        <v>207</v>
      </c>
      <c r="B33" s="139">
        <v>144937500</v>
      </c>
      <c r="C33" s="139">
        <v>0</v>
      </c>
      <c r="D33" s="139">
        <v>144937500</v>
      </c>
      <c r="E33" s="752">
        <v>27513622.119999997</v>
      </c>
      <c r="F33" s="139">
        <v>18.983094175075461</v>
      </c>
      <c r="G33" s="744">
        <v>3897500</v>
      </c>
      <c r="H33" s="139">
        <v>2.6890901250539025</v>
      </c>
      <c r="I33" s="744">
        <v>31411122.119999997</v>
      </c>
      <c r="J33" s="139">
        <v>21.672184300129363</v>
      </c>
      <c r="K33" s="139">
        <v>113526377.88</v>
      </c>
      <c r="L33" s="748"/>
      <c r="M33" s="748"/>
      <c r="N33" s="748"/>
      <c r="O33" s="748"/>
      <c r="P33" s="748"/>
      <c r="Q33" s="748"/>
      <c r="R33" s="748"/>
      <c r="S33" s="748"/>
      <c r="T33" s="748"/>
      <c r="U33" s="748"/>
      <c r="V33" s="748"/>
      <c r="W33" s="748"/>
      <c r="X33" s="748"/>
      <c r="Y33" s="748"/>
      <c r="Z33" s="748"/>
      <c r="AA33" s="748"/>
      <c r="AB33" s="748"/>
      <c r="AC33" s="748"/>
      <c r="AD33" s="748"/>
      <c r="AE33" s="748"/>
      <c r="AF33" s="748"/>
      <c r="AG33" s="748"/>
      <c r="AH33" s="748"/>
      <c r="AI33" s="748"/>
      <c r="AJ33" s="748"/>
      <c r="AK33" s="748"/>
      <c r="AL33" s="748"/>
      <c r="AM33" s="748"/>
      <c r="AN33" s="748"/>
      <c r="AO33" s="748"/>
      <c r="AP33" s="748"/>
      <c r="AQ33" s="748"/>
      <c r="AR33" s="748"/>
      <c r="AS33" s="748"/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  <c r="BL33" s="748"/>
      <c r="BM33" s="748"/>
      <c r="BN33" s="748"/>
      <c r="BO33" s="748"/>
      <c r="BP33" s="748"/>
      <c r="BQ33" s="748"/>
      <c r="BR33" s="748"/>
      <c r="BS33" s="748"/>
      <c r="BT33" s="748"/>
      <c r="BU33" s="748"/>
      <c r="BV33" s="748"/>
      <c r="BW33" s="748"/>
    </row>
    <row r="34" spans="1:75" s="751" customFormat="1" ht="30.75" customHeight="1">
      <c r="A34" s="735" t="s">
        <v>5</v>
      </c>
      <c r="B34" s="139">
        <v>0</v>
      </c>
      <c r="C34" s="139">
        <v>393720.72</v>
      </c>
      <c r="D34" s="139">
        <v>393720.72</v>
      </c>
      <c r="E34" s="744">
        <v>393720.72</v>
      </c>
      <c r="F34" s="744">
        <v>0</v>
      </c>
      <c r="G34" s="744">
        <v>0</v>
      </c>
      <c r="H34" s="139">
        <v>0</v>
      </c>
      <c r="I34" s="744">
        <v>393720.72</v>
      </c>
      <c r="J34" s="139">
        <v>100</v>
      </c>
      <c r="K34" s="139">
        <v>0</v>
      </c>
    </row>
    <row r="35" spans="1:75" s="174" customFormat="1" ht="30" customHeight="1">
      <c r="A35" s="747" t="str">
        <f>[4]คีย์ข้อมูล!B48</f>
        <v>แผนงานยุทธศาสตร์พัฒนาและส่งเสริมเศรษฐกิจฐานราก</v>
      </c>
      <c r="B35" s="739">
        <v>985848800</v>
      </c>
      <c r="C35" s="739"/>
      <c r="D35" s="739">
        <v>985848800</v>
      </c>
      <c r="E35" s="740">
        <v>636859187.85000002</v>
      </c>
      <c r="F35" s="739">
        <v>64.600087543850535</v>
      </c>
      <c r="G35" s="740">
        <v>307369015.19999999</v>
      </c>
      <c r="H35" s="739">
        <v>31.17810917860832</v>
      </c>
      <c r="I35" s="740">
        <v>944228203.04999995</v>
      </c>
      <c r="J35" s="739">
        <v>95.778196722458858</v>
      </c>
      <c r="K35" s="739">
        <v>41620596.950000048</v>
      </c>
    </row>
    <row r="36" spans="1:75" s="174" customFormat="1" ht="47.25" customHeight="1">
      <c r="A36" s="741" t="str">
        <f>[4]คีย์ข้อมูล!B49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742">
        <v>985848800</v>
      </c>
      <c r="C36" s="742"/>
      <c r="D36" s="742">
        <v>985848800</v>
      </c>
      <c r="E36" s="743">
        <v>636859187.85000002</v>
      </c>
      <c r="F36" s="742">
        <v>64.600087543850535</v>
      </c>
      <c r="G36" s="743">
        <v>307369015.19999999</v>
      </c>
      <c r="H36" s="742">
        <v>31.17810917860832</v>
      </c>
      <c r="I36" s="743">
        <v>944228203.04999995</v>
      </c>
      <c r="J36" s="742">
        <v>95.778196722458858</v>
      </c>
      <c r="K36" s="742">
        <v>41620596.950000048</v>
      </c>
    </row>
    <row r="37" spans="1:75" s="174" customFormat="1" ht="30" customHeight="1">
      <c r="A37" s="735" t="s">
        <v>1</v>
      </c>
      <c r="B37" s="139">
        <v>985398800</v>
      </c>
      <c r="C37" s="139"/>
      <c r="D37" s="139">
        <v>985398800</v>
      </c>
      <c r="E37" s="744">
        <v>636415187.85000002</v>
      </c>
      <c r="F37" s="139">
        <v>64.58453043072511</v>
      </c>
      <c r="G37" s="744">
        <v>307369015.19999999</v>
      </c>
      <c r="H37" s="139">
        <v>31.192347220232051</v>
      </c>
      <c r="I37" s="744">
        <v>943784203.04999995</v>
      </c>
      <c r="J37" s="139">
        <v>95.776877650957147</v>
      </c>
      <c r="K37" s="139">
        <v>41614596.950000048</v>
      </c>
    </row>
    <row r="38" spans="1:75" s="174" customFormat="1" ht="30" customHeight="1">
      <c r="A38" s="735" t="s">
        <v>207</v>
      </c>
      <c r="B38" s="139">
        <v>450000</v>
      </c>
      <c r="C38" s="139"/>
      <c r="D38" s="139">
        <v>450000</v>
      </c>
      <c r="E38" s="744">
        <v>444000</v>
      </c>
      <c r="F38" s="139">
        <v>98.666666666666671</v>
      </c>
      <c r="G38" s="744">
        <v>0</v>
      </c>
      <c r="H38" s="139">
        <v>0</v>
      </c>
      <c r="I38" s="744">
        <v>444000</v>
      </c>
      <c r="J38" s="139">
        <v>98.666666666666671</v>
      </c>
      <c r="K38" s="139">
        <v>6000</v>
      </c>
    </row>
    <row r="39" spans="1:75" s="730" customFormat="1" ht="30" customHeight="1">
      <c r="A39" s="747" t="str">
        <f>[4]คีย์ข้อมูล!B58</f>
        <v>แผนงานบูรณาการป้องกัน ปราบปราม และแก้ไขปัญหายาเสพติด</v>
      </c>
      <c r="B39" s="739">
        <v>38492300</v>
      </c>
      <c r="C39" s="739">
        <v>0</v>
      </c>
      <c r="D39" s="739">
        <v>38492300</v>
      </c>
      <c r="E39" s="740">
        <v>37892792</v>
      </c>
      <c r="F39" s="739">
        <v>98.442524868610079</v>
      </c>
      <c r="G39" s="740">
        <v>200000</v>
      </c>
      <c r="H39" s="739">
        <v>0.51958443636779306</v>
      </c>
      <c r="I39" s="740">
        <v>38092792</v>
      </c>
      <c r="J39" s="739">
        <v>98.962109304977872</v>
      </c>
      <c r="K39" s="739">
        <v>399508</v>
      </c>
    </row>
    <row r="40" spans="1:75" s="174" customFormat="1" ht="47.25" customHeight="1">
      <c r="A40" s="741" t="str">
        <f>[4]คีย์ข้อมูล!B59</f>
        <v>โครงการป้องกันและแก้ไขปัญหายาเสพติดโดยกองทุนแม่ของแผ่นดิน (15004062009002000000)</v>
      </c>
      <c r="B40" s="742">
        <v>38492300</v>
      </c>
      <c r="C40" s="742">
        <v>0</v>
      </c>
      <c r="D40" s="742">
        <v>38492300</v>
      </c>
      <c r="E40" s="743">
        <v>37892792</v>
      </c>
      <c r="F40" s="742">
        <v>98.442524868610079</v>
      </c>
      <c r="G40" s="743">
        <v>200000</v>
      </c>
      <c r="H40" s="742">
        <v>0.51958443636779306</v>
      </c>
      <c r="I40" s="743">
        <v>38092792</v>
      </c>
      <c r="J40" s="742">
        <v>98.962109304977872</v>
      </c>
      <c r="K40" s="742">
        <v>399508</v>
      </c>
    </row>
    <row r="41" spans="1:75" s="174" customFormat="1" ht="30" customHeight="1">
      <c r="A41" s="735" t="s">
        <v>1</v>
      </c>
      <c r="B41" s="139">
        <v>38492300</v>
      </c>
      <c r="C41" s="139">
        <v>0</v>
      </c>
      <c r="D41" s="139">
        <v>38492300</v>
      </c>
      <c r="E41" s="752">
        <v>37892792</v>
      </c>
      <c r="F41" s="139">
        <v>98.442524868610079</v>
      </c>
      <c r="G41" s="744">
        <v>200000</v>
      </c>
      <c r="H41" s="139">
        <v>0.51958443636779306</v>
      </c>
      <c r="I41" s="744">
        <v>38092792</v>
      </c>
      <c r="J41" s="139">
        <v>98.962109304977872</v>
      </c>
      <c r="K41" s="139">
        <v>399508</v>
      </c>
    </row>
    <row r="42" spans="1:75" s="174" customFormat="1" ht="27" hidden="1" customHeight="1">
      <c r="A42" s="753" t="s">
        <v>6</v>
      </c>
      <c r="B42" s="754">
        <v>0</v>
      </c>
      <c r="C42" s="754">
        <v>0</v>
      </c>
      <c r="D42" s="754">
        <v>0</v>
      </c>
      <c r="E42" s="755">
        <v>0</v>
      </c>
      <c r="F42" s="755">
        <v>0</v>
      </c>
      <c r="G42" s="755">
        <v>0</v>
      </c>
      <c r="H42" s="754">
        <v>0</v>
      </c>
      <c r="I42" s="755">
        <v>0</v>
      </c>
      <c r="J42" s="754">
        <v>0</v>
      </c>
      <c r="K42" s="754">
        <v>0</v>
      </c>
    </row>
    <row r="43" spans="1:75" s="174" customFormat="1" ht="26.25" hidden="1" customHeight="1">
      <c r="A43" s="756" t="s">
        <v>5</v>
      </c>
      <c r="B43" s="757">
        <v>0</v>
      </c>
      <c r="C43" s="757">
        <v>0</v>
      </c>
      <c r="D43" s="757">
        <v>0</v>
      </c>
      <c r="E43" s="758">
        <v>0</v>
      </c>
      <c r="F43" s="758">
        <v>0</v>
      </c>
      <c r="G43" s="758">
        <v>0</v>
      </c>
      <c r="H43" s="757">
        <v>0</v>
      </c>
      <c r="I43" s="758">
        <v>0</v>
      </c>
      <c r="J43" s="757">
        <v>0</v>
      </c>
      <c r="K43" s="757">
        <v>0</v>
      </c>
    </row>
    <row r="44" spans="1:75" s="730" customFormat="1" ht="30" customHeight="1">
      <c r="A44" s="747" t="s">
        <v>155</v>
      </c>
      <c r="B44" s="739">
        <v>40000000</v>
      </c>
      <c r="C44" s="739">
        <v>0</v>
      </c>
      <c r="D44" s="739">
        <v>40000000</v>
      </c>
      <c r="E44" s="740">
        <v>25455000</v>
      </c>
      <c r="F44" s="739">
        <v>63.637500000000003</v>
      </c>
      <c r="G44" s="740">
        <v>420000</v>
      </c>
      <c r="H44" s="739">
        <v>1.05</v>
      </c>
      <c r="I44" s="740">
        <v>25875000</v>
      </c>
      <c r="J44" s="739">
        <v>64.6875</v>
      </c>
      <c r="K44" s="739">
        <v>14125000</v>
      </c>
    </row>
    <row r="45" spans="1:75" s="174" customFormat="1" ht="47.25" customHeight="1">
      <c r="A45" s="741" t="str">
        <f>'[4]โอนเปลี่ยนแปลง '!B68</f>
        <v>โครงการส่งเสริมการท่องเที่ยวชุมชน 
(15004182024002000000)</v>
      </c>
      <c r="B45" s="742">
        <v>40000000</v>
      </c>
      <c r="C45" s="742">
        <v>0</v>
      </c>
      <c r="D45" s="742">
        <v>40000000</v>
      </c>
      <c r="E45" s="743">
        <v>25455000</v>
      </c>
      <c r="F45" s="742">
        <v>63.637500000000003</v>
      </c>
      <c r="G45" s="743">
        <v>420000</v>
      </c>
      <c r="H45" s="742">
        <v>1.05</v>
      </c>
      <c r="I45" s="743">
        <v>25875000</v>
      </c>
      <c r="J45" s="742">
        <v>64.6875</v>
      </c>
      <c r="K45" s="742">
        <v>14125000</v>
      </c>
    </row>
    <row r="46" spans="1:75" s="174" customFormat="1" ht="30" customHeight="1">
      <c r="A46" s="759" t="s">
        <v>1</v>
      </c>
      <c r="B46" s="760">
        <v>40000000</v>
      </c>
      <c r="C46" s="760">
        <v>0</v>
      </c>
      <c r="D46" s="760">
        <v>40000000</v>
      </c>
      <c r="E46" s="761">
        <v>25455000</v>
      </c>
      <c r="F46" s="760">
        <v>63.637500000000003</v>
      </c>
      <c r="G46" s="762">
        <v>420000</v>
      </c>
      <c r="H46" s="821">
        <v>1.05</v>
      </c>
      <c r="I46" s="762">
        <v>25875000</v>
      </c>
      <c r="J46" s="760">
        <v>64.6875</v>
      </c>
      <c r="K46" s="763">
        <v>14125000</v>
      </c>
    </row>
    <row r="47" spans="1:75" s="174" customFormat="1" ht="30.75" hidden="1" customHeight="1">
      <c r="A47" s="764" t="s">
        <v>6</v>
      </c>
      <c r="B47" s="760">
        <v>0</v>
      </c>
      <c r="C47" s="760">
        <v>0</v>
      </c>
      <c r="D47" s="760">
        <v>0</v>
      </c>
      <c r="E47" s="762">
        <v>0</v>
      </c>
      <c r="F47" s="762">
        <v>0</v>
      </c>
      <c r="G47" s="762">
        <v>0</v>
      </c>
      <c r="H47" s="765">
        <v>0</v>
      </c>
      <c r="I47" s="762">
        <v>0</v>
      </c>
      <c r="J47" s="760">
        <v>0</v>
      </c>
      <c r="K47" s="760">
        <v>0</v>
      </c>
    </row>
    <row r="48" spans="1:75" s="174" customFormat="1" ht="30.75" hidden="1" customHeight="1">
      <c r="A48" s="766" t="s">
        <v>5</v>
      </c>
      <c r="B48" s="767">
        <v>0</v>
      </c>
      <c r="C48" s="767">
        <v>0</v>
      </c>
      <c r="D48" s="767">
        <v>0</v>
      </c>
      <c r="E48" s="761">
        <v>0</v>
      </c>
      <c r="F48" s="768">
        <v>0</v>
      </c>
      <c r="G48" s="768">
        <v>0</v>
      </c>
      <c r="H48" s="767">
        <v>0</v>
      </c>
      <c r="I48" s="768">
        <v>0</v>
      </c>
      <c r="J48" s="767">
        <v>0</v>
      </c>
      <c r="K48" s="757">
        <v>0</v>
      </c>
    </row>
    <row r="49" spans="1:11" s="174" customFormat="1" ht="25.5" hidden="1" customHeight="1">
      <c r="A49" s="766" t="s">
        <v>5</v>
      </c>
      <c r="B49" s="767">
        <v>0</v>
      </c>
      <c r="C49" s="767">
        <v>0</v>
      </c>
      <c r="D49" s="767">
        <v>0</v>
      </c>
      <c r="E49" s="761">
        <v>0</v>
      </c>
      <c r="F49" s="768">
        <v>0</v>
      </c>
      <c r="G49" s="768">
        <v>0</v>
      </c>
      <c r="H49" s="757">
        <v>0</v>
      </c>
      <c r="I49" s="768">
        <v>0</v>
      </c>
      <c r="J49" s="767"/>
      <c r="K49" s="732">
        <v>0</v>
      </c>
    </row>
    <row r="50" spans="1:11" s="730" customFormat="1" ht="30" customHeight="1">
      <c r="A50" s="747" t="s">
        <v>156</v>
      </c>
      <c r="B50" s="739">
        <v>86032700</v>
      </c>
      <c r="C50" s="739">
        <v>0</v>
      </c>
      <c r="D50" s="739">
        <v>86032700</v>
      </c>
      <c r="E50" s="740">
        <v>84342586.599999994</v>
      </c>
      <c r="F50" s="739">
        <v>98.035498827771292</v>
      </c>
      <c r="G50" s="740">
        <v>140900</v>
      </c>
      <c r="H50" s="739">
        <v>0.1637749367391701</v>
      </c>
      <c r="I50" s="740">
        <v>84483486.599999994</v>
      </c>
      <c r="J50" s="739">
        <v>98.199273764510465</v>
      </c>
      <c r="K50" s="739">
        <v>1549213.400000006</v>
      </c>
    </row>
    <row r="51" spans="1:11" s="174" customFormat="1" ht="47.25" customHeight="1">
      <c r="A51" s="741" t="str">
        <f>'[4]โอนเปลี่ยนแปลง '!B78</f>
        <v>โครงการส่งเสริมการพัฒนาชุมชนธรรมาภิบาล 
(15004602011002000000)</v>
      </c>
      <c r="B51" s="742">
        <v>86032700</v>
      </c>
      <c r="C51" s="742">
        <v>0</v>
      </c>
      <c r="D51" s="742">
        <v>86032700</v>
      </c>
      <c r="E51" s="743">
        <v>84342586.599999994</v>
      </c>
      <c r="F51" s="742">
        <v>98.035498827771292</v>
      </c>
      <c r="G51" s="743">
        <v>140900</v>
      </c>
      <c r="H51" s="742">
        <v>0.1637749367391701</v>
      </c>
      <c r="I51" s="743">
        <v>84483486.599999994</v>
      </c>
      <c r="J51" s="742">
        <v>98.199273764510465</v>
      </c>
      <c r="K51" s="742">
        <v>1549213.400000006</v>
      </c>
    </row>
    <row r="52" spans="1:11" s="174" customFormat="1" ht="30" customHeight="1">
      <c r="A52" s="735" t="s">
        <v>1</v>
      </c>
      <c r="B52" s="139">
        <v>86032700</v>
      </c>
      <c r="C52" s="139">
        <v>0</v>
      </c>
      <c r="D52" s="139">
        <v>86032700</v>
      </c>
      <c r="E52" s="744">
        <v>84342586.599999994</v>
      </c>
      <c r="F52" s="139">
        <v>98.035498827771292</v>
      </c>
      <c r="G52" s="744">
        <v>140900</v>
      </c>
      <c r="H52" s="139">
        <v>0.1637749367391701</v>
      </c>
      <c r="I52" s="744">
        <v>84483486.599999994</v>
      </c>
      <c r="J52" s="139">
        <v>98.199273764510465</v>
      </c>
      <c r="K52" s="139">
        <v>1549213.400000006</v>
      </c>
    </row>
    <row r="53" spans="1:11" s="174" customFormat="1" ht="30" hidden="1" customHeight="1">
      <c r="A53" s="753" t="s">
        <v>6</v>
      </c>
      <c r="B53" s="754">
        <f>+'[4]โอนเปลี่ยนแปลง '!C83</f>
        <v>0</v>
      </c>
      <c r="C53" s="754">
        <f>'[4]โอนเปลี่ยนแปลง '!D83</f>
        <v>0</v>
      </c>
      <c r="D53" s="754">
        <f>+'[4]โอนเปลี่ยนแปลง '!E83</f>
        <v>0</v>
      </c>
      <c r="E53" s="755">
        <f>[4]คีย์ข้อมูล!H84</f>
        <v>0</v>
      </c>
      <c r="F53" s="755">
        <v>0</v>
      </c>
      <c r="G53" s="755">
        <f>[4]คีย์ข้อมูล!G84</f>
        <v>0</v>
      </c>
      <c r="H53" s="754">
        <v>0</v>
      </c>
      <c r="I53" s="755">
        <f>G53+E53</f>
        <v>0</v>
      </c>
      <c r="J53" s="754">
        <v>0</v>
      </c>
      <c r="K53" s="754" t="e">
        <f>D53-#REF!</f>
        <v>#REF!</v>
      </c>
    </row>
    <row r="54" spans="1:11" s="174" customFormat="1" ht="30" hidden="1" customHeight="1">
      <c r="A54" s="756" t="s">
        <v>5</v>
      </c>
      <c r="B54" s="757">
        <f>+'[4]โอนเปลี่ยนแปลง '!C86</f>
        <v>0</v>
      </c>
      <c r="C54" s="757">
        <f>'[4]โอนเปลี่ยนแปลง '!D86</f>
        <v>0</v>
      </c>
      <c r="D54" s="757">
        <f>+'[4]โอนเปลี่ยนแปลง '!E86</f>
        <v>0</v>
      </c>
      <c r="E54" s="758">
        <f>[4]คีย์ข้อมูล!H87</f>
        <v>0</v>
      </c>
      <c r="F54" s="758">
        <v>0</v>
      </c>
      <c r="G54" s="758">
        <f>[4]คีย์ข้อมูล!G87</f>
        <v>0</v>
      </c>
      <c r="H54" s="757">
        <v>0</v>
      </c>
      <c r="I54" s="758">
        <f>G54+E54</f>
        <v>0</v>
      </c>
      <c r="J54" s="757">
        <v>0</v>
      </c>
      <c r="K54" s="757" t="e">
        <f>D54-#REF!</f>
        <v>#REF!</v>
      </c>
    </row>
    <row r="55" spans="1:11" s="174" customFormat="1" ht="21" customHeight="1">
      <c r="A55" s="170"/>
      <c r="B55" s="171"/>
      <c r="C55" s="171"/>
      <c r="D55" s="171"/>
      <c r="E55" s="172"/>
      <c r="F55" s="172"/>
      <c r="G55" s="172"/>
      <c r="H55" s="171"/>
      <c r="I55" s="172"/>
      <c r="J55" s="171"/>
      <c r="K55" s="173"/>
    </row>
    <row r="56" spans="1:11" s="180" customFormat="1" ht="33" customHeight="1">
      <c r="A56" s="885" t="s">
        <v>494</v>
      </c>
      <c r="B56" s="885"/>
      <c r="C56" s="885"/>
      <c r="D56" s="885"/>
      <c r="E56" s="885"/>
      <c r="F56" s="175"/>
      <c r="G56" s="176"/>
      <c r="H56" s="177"/>
      <c r="I56" s="178"/>
      <c r="J56" s="179"/>
      <c r="K56" s="178"/>
    </row>
    <row r="57" spans="1:11" s="180" customFormat="1" ht="30" customHeight="1">
      <c r="A57" s="181" t="s">
        <v>185</v>
      </c>
      <c r="B57" s="543" t="s">
        <v>186</v>
      </c>
      <c r="C57" s="544" t="s">
        <v>187</v>
      </c>
      <c r="E57" s="543" t="s">
        <v>210</v>
      </c>
      <c r="F57" s="822"/>
      <c r="H57" s="177"/>
      <c r="I57" s="178"/>
      <c r="J57" s="179"/>
      <c r="K57" s="178"/>
    </row>
    <row r="58" spans="1:11" ht="30.75" customHeight="1">
      <c r="A58" s="182" t="s">
        <v>495</v>
      </c>
      <c r="B58" s="183" t="s">
        <v>496</v>
      </c>
      <c r="C58" s="545" t="s">
        <v>497</v>
      </c>
      <c r="D58" s="184"/>
      <c r="E58" s="183" t="s">
        <v>498</v>
      </c>
      <c r="F58" s="823"/>
      <c r="G58" s="184"/>
    </row>
    <row r="59" spans="1:11" ht="30.75" customHeight="1">
      <c r="A59" s="182" t="s">
        <v>499</v>
      </c>
      <c r="B59" s="183" t="s">
        <v>500</v>
      </c>
      <c r="C59" s="545" t="s">
        <v>501</v>
      </c>
      <c r="D59" s="184"/>
      <c r="E59" s="183" t="s">
        <v>502</v>
      </c>
      <c r="F59" s="823"/>
      <c r="G59" s="184"/>
      <c r="I59" s="185"/>
    </row>
    <row r="60" spans="1:11" ht="30.75" customHeight="1">
      <c r="A60" s="182" t="s">
        <v>503</v>
      </c>
      <c r="B60" s="183" t="s">
        <v>504</v>
      </c>
      <c r="C60" s="545" t="s">
        <v>505</v>
      </c>
      <c r="D60" s="184"/>
      <c r="E60" s="183" t="s">
        <v>506</v>
      </c>
      <c r="F60" s="823"/>
      <c r="G60" s="184"/>
    </row>
    <row r="61" spans="1:11" ht="24" customHeight="1"/>
    <row r="62" spans="1:11" ht="26.25" customHeight="1">
      <c r="A62" s="882"/>
      <c r="B62" s="882"/>
      <c r="C62" s="882"/>
      <c r="D62" s="882"/>
      <c r="E62" s="882"/>
      <c r="F62" s="882"/>
      <c r="G62" s="882"/>
      <c r="H62" s="882"/>
      <c r="I62" s="882"/>
      <c r="J62" s="882"/>
      <c r="K62" s="882"/>
    </row>
    <row r="63" spans="1:11" ht="24" customHeight="1">
      <c r="A63" s="882"/>
      <c r="B63" s="882"/>
      <c r="C63" s="882"/>
      <c r="D63" s="882"/>
      <c r="E63" s="882"/>
      <c r="F63" s="882"/>
      <c r="G63" s="882"/>
      <c r="H63" s="769"/>
      <c r="I63" s="185"/>
      <c r="J63" s="770"/>
      <c r="K63" s="185"/>
    </row>
    <row r="64" spans="1:11" ht="24" customHeight="1">
      <c r="A64" s="882"/>
      <c r="B64" s="882"/>
      <c r="C64" s="882"/>
      <c r="D64" s="882"/>
      <c r="E64" s="882"/>
      <c r="F64" s="882"/>
      <c r="G64" s="882"/>
      <c r="H64" s="882"/>
      <c r="I64" s="882"/>
      <c r="J64" s="882"/>
      <c r="K64" s="882"/>
    </row>
    <row r="65" spans="1:75" ht="24" customHeight="1">
      <c r="A65" s="882"/>
      <c r="B65" s="882"/>
      <c r="C65" s="882"/>
      <c r="D65" s="882"/>
      <c r="E65" s="882"/>
      <c r="F65" s="882"/>
      <c r="G65" s="882"/>
      <c r="H65" s="882"/>
      <c r="I65" s="882"/>
      <c r="J65" s="882"/>
      <c r="K65" s="882"/>
    </row>
    <row r="66" spans="1:75" ht="24" customHeight="1">
      <c r="A66" s="882"/>
      <c r="B66" s="882"/>
      <c r="C66" s="882"/>
      <c r="D66" s="882"/>
      <c r="E66" s="882"/>
      <c r="F66" s="882"/>
      <c r="G66" s="882"/>
      <c r="H66" s="882"/>
      <c r="I66" s="882"/>
      <c r="J66" s="882"/>
      <c r="K66" s="882"/>
    </row>
    <row r="67" spans="1:75" ht="24" customHeight="1">
      <c r="A67" s="882"/>
      <c r="B67" s="882"/>
      <c r="C67" s="882"/>
      <c r="D67" s="882"/>
      <c r="E67" s="882"/>
      <c r="F67" s="882"/>
      <c r="G67" s="882"/>
      <c r="H67" s="882"/>
      <c r="I67" s="882"/>
      <c r="J67" s="882"/>
      <c r="K67" s="882"/>
    </row>
    <row r="68" spans="1:75" ht="24" customHeight="1">
      <c r="A68" s="882"/>
      <c r="B68" s="882"/>
      <c r="C68" s="882"/>
      <c r="D68" s="882"/>
      <c r="E68" s="882"/>
    </row>
    <row r="74" spans="1:75" s="178" customFormat="1">
      <c r="A74" s="186"/>
      <c r="F74" s="187"/>
      <c r="H74" s="177"/>
      <c r="J74" s="179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84"/>
      <c r="BJ74" s="184"/>
      <c r="BK74" s="184"/>
      <c r="BL74" s="184"/>
      <c r="BM74" s="184"/>
      <c r="BN74" s="184"/>
      <c r="BO74" s="184"/>
      <c r="BP74" s="184"/>
      <c r="BQ74" s="184"/>
      <c r="BR74" s="184"/>
      <c r="BS74" s="184"/>
      <c r="BT74" s="184"/>
      <c r="BU74" s="184"/>
      <c r="BV74" s="184"/>
      <c r="BW74" s="184"/>
    </row>
  </sheetData>
  <mergeCells count="19">
    <mergeCell ref="A63:G63"/>
    <mergeCell ref="A1:K1"/>
    <mergeCell ref="A2:K2"/>
    <mergeCell ref="A3:K3"/>
    <mergeCell ref="K4:K5"/>
    <mergeCell ref="A62:K62"/>
    <mergeCell ref="A64:K64"/>
    <mergeCell ref="A65:K65"/>
    <mergeCell ref="A68:E68"/>
    <mergeCell ref="I4:J4"/>
    <mergeCell ref="A56:E56"/>
    <mergeCell ref="D4:D5"/>
    <mergeCell ref="E4:F4"/>
    <mergeCell ref="G4:H4"/>
    <mergeCell ref="C4:C5"/>
    <mergeCell ref="A4:A5"/>
    <mergeCell ref="B4:B5"/>
    <mergeCell ref="A66:K66"/>
    <mergeCell ref="A67:K67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U102"/>
  <sheetViews>
    <sheetView zoomScale="80" zoomScaleNormal="80" workbookViewId="0">
      <selection activeCell="H14" sqref="H14"/>
    </sheetView>
  </sheetViews>
  <sheetFormatPr defaultRowHeight="27.75"/>
  <cols>
    <col min="1" max="1" width="7.140625" style="62" customWidth="1"/>
    <col min="2" max="2" width="19.28515625" style="63" customWidth="1"/>
    <col min="3" max="3" width="10.5703125" style="62" customWidth="1"/>
    <col min="4" max="4" width="20.7109375" style="131" customWidth="1"/>
    <col min="5" max="5" width="20.7109375" style="130" customWidth="1"/>
    <col min="6" max="6" width="11.7109375" style="130" customWidth="1"/>
    <col min="7" max="7" width="20.7109375" style="130" customWidth="1"/>
    <col min="8" max="8" width="20.7109375" style="131" customWidth="1"/>
    <col min="9" max="9" width="12.140625" style="131" customWidth="1"/>
    <col min="10" max="10" width="20.7109375" style="62" customWidth="1"/>
    <col min="11" max="11" width="22.7109375" style="641" customWidth="1"/>
    <col min="12" max="12" width="19.140625" style="641" customWidth="1"/>
    <col min="13" max="13" width="20.7109375" style="643" customWidth="1"/>
    <col min="14" max="14" width="22.5703125" style="641" customWidth="1"/>
    <col min="15" max="16" width="9.140625" style="641" customWidth="1"/>
    <col min="17" max="17" width="14.140625" style="641" bestFit="1" customWidth="1"/>
    <col min="18" max="18" width="19.28515625" style="626" customWidth="1"/>
    <col min="19" max="19" width="22.5703125" style="641" customWidth="1"/>
    <col min="20" max="20" width="13.5703125" style="14" customWidth="1"/>
    <col min="21" max="21" width="19.5703125" style="14" customWidth="1"/>
    <col min="22" max="16384" width="9.140625" style="14"/>
  </cols>
  <sheetData>
    <row r="1" spans="1:21" s="393" customFormat="1" ht="33" customHeight="1">
      <c r="A1" s="989" t="s">
        <v>234</v>
      </c>
      <c r="B1" s="989"/>
      <c r="C1" s="989"/>
      <c r="D1" s="989"/>
      <c r="E1" s="989"/>
      <c r="F1" s="989"/>
      <c r="G1" s="989"/>
      <c r="H1" s="989"/>
      <c r="I1" s="989"/>
      <c r="J1" s="989"/>
      <c r="K1" s="621"/>
      <c r="L1" s="621"/>
      <c r="M1" s="622"/>
      <c r="N1" s="623"/>
      <c r="O1" s="623"/>
      <c r="P1" s="624"/>
      <c r="Q1" s="621"/>
      <c r="R1" s="622"/>
      <c r="S1" s="621"/>
    </row>
    <row r="2" spans="1:21" s="393" customFormat="1" ht="33" customHeight="1">
      <c r="A2" s="989" t="s">
        <v>188</v>
      </c>
      <c r="B2" s="989"/>
      <c r="C2" s="989"/>
      <c r="D2" s="989"/>
      <c r="E2" s="989"/>
      <c r="F2" s="989"/>
      <c r="G2" s="989"/>
      <c r="H2" s="989"/>
      <c r="I2" s="989"/>
      <c r="J2" s="989"/>
      <c r="K2" s="621"/>
      <c r="L2" s="621"/>
      <c r="M2" s="622"/>
      <c r="N2" s="623"/>
      <c r="O2" s="623"/>
      <c r="P2" s="624"/>
      <c r="Q2" s="621"/>
      <c r="R2" s="622"/>
      <c r="S2" s="621"/>
    </row>
    <row r="3" spans="1:21" s="393" customFormat="1" ht="33" customHeight="1">
      <c r="A3" s="989" t="str">
        <f>+[6]รายละเอียดงบลงทุน!A2</f>
        <v>ข้อมูลสะสมตั้งแต่วันที่ 1 ตุลาคม 2567 ถึงวันที่ 12 กันยายน 2568</v>
      </c>
      <c r="B3" s="989"/>
      <c r="C3" s="989"/>
      <c r="D3" s="989"/>
      <c r="E3" s="989"/>
      <c r="F3" s="989"/>
      <c r="G3" s="989"/>
      <c r="H3" s="989"/>
      <c r="I3" s="989"/>
      <c r="J3" s="989"/>
      <c r="K3" s="621"/>
      <c r="L3" s="621"/>
      <c r="M3" s="622"/>
      <c r="N3" s="623"/>
      <c r="O3" s="623"/>
      <c r="P3" s="624"/>
      <c r="Q3" s="621"/>
      <c r="R3" s="622"/>
      <c r="S3" s="621"/>
    </row>
    <row r="4" spans="1:21" s="11" customFormat="1" ht="27" customHeight="1">
      <c r="A4" s="983" t="s">
        <v>22</v>
      </c>
      <c r="B4" s="986" t="s">
        <v>75</v>
      </c>
      <c r="C4" s="983" t="s">
        <v>3</v>
      </c>
      <c r="D4" s="996" t="s">
        <v>125</v>
      </c>
      <c r="E4" s="990" t="s">
        <v>9</v>
      </c>
      <c r="F4" s="991"/>
      <c r="G4" s="994" t="s">
        <v>134</v>
      </c>
      <c r="H4" s="979" t="s">
        <v>164</v>
      </c>
      <c r="I4" s="980"/>
      <c r="J4" s="983" t="s">
        <v>4</v>
      </c>
      <c r="K4" s="621"/>
      <c r="L4" s="625"/>
      <c r="M4" s="625"/>
      <c r="N4" s="621"/>
      <c r="O4" s="621"/>
      <c r="P4" s="621"/>
      <c r="Q4" s="621"/>
      <c r="R4" s="626"/>
      <c r="S4" s="621"/>
    </row>
    <row r="5" spans="1:21" s="11" customFormat="1" ht="27" customHeight="1">
      <c r="A5" s="984"/>
      <c r="B5" s="987"/>
      <c r="C5" s="984"/>
      <c r="D5" s="997"/>
      <c r="E5" s="992"/>
      <c r="F5" s="993"/>
      <c r="G5" s="995"/>
      <c r="H5" s="981"/>
      <c r="I5" s="982"/>
      <c r="J5" s="984"/>
      <c r="K5" s="621"/>
      <c r="L5" s="621"/>
      <c r="M5" s="625"/>
      <c r="N5" s="621"/>
      <c r="O5" s="621"/>
      <c r="P5" s="621"/>
      <c r="Q5" s="621"/>
      <c r="R5" s="626"/>
      <c r="S5" s="621"/>
    </row>
    <row r="6" spans="1:21" s="11" customFormat="1" ht="27" customHeight="1">
      <c r="A6" s="984"/>
      <c r="B6" s="988"/>
      <c r="C6" s="985"/>
      <c r="D6" s="998"/>
      <c r="E6" s="125" t="s">
        <v>110</v>
      </c>
      <c r="F6" s="125" t="s">
        <v>7</v>
      </c>
      <c r="G6" s="126" t="s">
        <v>110</v>
      </c>
      <c r="H6" s="66" t="s">
        <v>110</v>
      </c>
      <c r="I6" s="66" t="s">
        <v>7</v>
      </c>
      <c r="J6" s="985"/>
      <c r="K6" s="621"/>
      <c r="L6" s="621"/>
      <c r="M6" s="625"/>
      <c r="N6" s="621"/>
      <c r="O6" s="621"/>
      <c r="P6" s="621"/>
      <c r="Q6" s="621"/>
      <c r="R6" s="626"/>
      <c r="S6" s="621"/>
    </row>
    <row r="7" spans="1:21" s="12" customFormat="1" ht="27" customHeight="1" thickBot="1">
      <c r="A7" s="127"/>
      <c r="B7" s="59"/>
      <c r="C7" s="216">
        <v>228</v>
      </c>
      <c r="D7" s="128">
        <v>34460541.810000002</v>
      </c>
      <c r="E7" s="128">
        <v>25118021.810000002</v>
      </c>
      <c r="F7" s="592">
        <v>72.889224866194866</v>
      </c>
      <c r="G7" s="128">
        <v>1081900</v>
      </c>
      <c r="H7" s="128">
        <v>26199921.810000002</v>
      </c>
      <c r="I7" s="592">
        <v>76.028757627940507</v>
      </c>
      <c r="J7" s="128">
        <v>8260620</v>
      </c>
      <c r="K7" s="627"/>
      <c r="L7" s="628"/>
      <c r="M7" s="629"/>
      <c r="N7" s="630"/>
      <c r="O7" s="630"/>
      <c r="P7" s="630"/>
      <c r="Q7" s="630"/>
      <c r="R7" s="626"/>
      <c r="S7" s="630"/>
    </row>
    <row r="8" spans="1:21" s="598" customFormat="1" ht="27" customHeight="1" thickTop="1">
      <c r="A8" s="597">
        <v>1</v>
      </c>
      <c r="B8" s="661" t="s">
        <v>27</v>
      </c>
      <c r="C8" s="665">
        <v>1</v>
      </c>
      <c r="D8" s="663">
        <v>32200</v>
      </c>
      <c r="E8" s="663">
        <v>32200</v>
      </c>
      <c r="F8" s="599">
        <v>100</v>
      </c>
      <c r="G8" s="663">
        <v>0</v>
      </c>
      <c r="H8" s="599">
        <v>32200</v>
      </c>
      <c r="I8" s="599">
        <v>100</v>
      </c>
      <c r="J8" s="600">
        <v>0</v>
      </c>
      <c r="K8" s="631"/>
      <c r="L8" s="632"/>
      <c r="M8" s="633"/>
      <c r="N8" s="634"/>
      <c r="O8" s="634"/>
      <c r="P8" s="634"/>
      <c r="Q8" s="634"/>
      <c r="R8" s="635"/>
      <c r="S8" s="634"/>
    </row>
    <row r="9" spans="1:21" s="598" customFormat="1" ht="27" customHeight="1">
      <c r="A9" s="601">
        <v>2</v>
      </c>
      <c r="B9" s="602" t="s">
        <v>15</v>
      </c>
      <c r="C9" s="603">
        <v>1</v>
      </c>
      <c r="D9" s="604">
        <v>280020</v>
      </c>
      <c r="E9" s="604">
        <v>0</v>
      </c>
      <c r="F9" s="100">
        <v>0</v>
      </c>
      <c r="G9" s="604">
        <v>0</v>
      </c>
      <c r="H9" s="100">
        <v>0</v>
      </c>
      <c r="I9" s="100">
        <v>0</v>
      </c>
      <c r="J9" s="398">
        <v>280020</v>
      </c>
      <c r="K9" s="631"/>
      <c r="L9" s="632"/>
      <c r="M9" s="633"/>
      <c r="N9" s="634"/>
      <c r="O9" s="634"/>
      <c r="P9" s="634"/>
      <c r="Q9" s="634"/>
      <c r="R9" s="635"/>
      <c r="S9" s="634"/>
    </row>
    <row r="10" spans="1:21" s="598" customFormat="1" ht="27" customHeight="1">
      <c r="A10" s="601">
        <v>3</v>
      </c>
      <c r="B10" s="602" t="s">
        <v>579</v>
      </c>
      <c r="C10" s="603">
        <v>2</v>
      </c>
      <c r="D10" s="604">
        <v>108600</v>
      </c>
      <c r="E10" s="604">
        <v>108600</v>
      </c>
      <c r="F10" s="100">
        <v>100</v>
      </c>
      <c r="G10" s="604">
        <v>0</v>
      </c>
      <c r="H10" s="100">
        <v>108600</v>
      </c>
      <c r="I10" s="100">
        <v>100</v>
      </c>
      <c r="J10" s="398">
        <v>0</v>
      </c>
      <c r="K10" s="631"/>
      <c r="L10" s="632"/>
      <c r="M10" s="633"/>
      <c r="N10" s="634"/>
      <c r="O10" s="634"/>
      <c r="P10" s="634"/>
      <c r="Q10" s="634"/>
      <c r="R10" s="635"/>
      <c r="S10" s="634"/>
    </row>
    <row r="11" spans="1:21" s="224" customFormat="1" ht="27" customHeight="1">
      <c r="A11" s="601">
        <v>4</v>
      </c>
      <c r="B11" s="227" t="s">
        <v>29</v>
      </c>
      <c r="C11" s="226">
        <v>1</v>
      </c>
      <c r="D11" s="100">
        <v>104000</v>
      </c>
      <c r="E11" s="100">
        <v>104000</v>
      </c>
      <c r="F11" s="100">
        <v>100</v>
      </c>
      <c r="G11" s="100">
        <v>0</v>
      </c>
      <c r="H11" s="100">
        <v>104000</v>
      </c>
      <c r="I11" s="100">
        <v>100</v>
      </c>
      <c r="J11" s="398">
        <v>0</v>
      </c>
      <c r="K11" s="631">
        <v>1004189.1599999999</v>
      </c>
      <c r="L11" s="632">
        <f t="shared" ref="L11:L20" si="0">D11-K11</f>
        <v>-900189.15999999992</v>
      </c>
      <c r="M11" s="636">
        <v>1004189.1599999999</v>
      </c>
      <c r="N11" s="631">
        <f t="shared" ref="N11:N63" si="1">L11-M11</f>
        <v>-1904378.3199999998</v>
      </c>
      <c r="O11" s="634"/>
      <c r="P11" s="634">
        <v>208000</v>
      </c>
      <c r="Q11" s="631">
        <f t="shared" ref="Q11:Q63" si="2">+P11-D11</f>
        <v>104000</v>
      </c>
      <c r="R11" s="637"/>
      <c r="S11" s="631"/>
      <c r="T11" s="221"/>
      <c r="U11" s="221"/>
    </row>
    <row r="12" spans="1:21" s="224" customFormat="1" ht="27" customHeight="1">
      <c r="A12" s="601">
        <v>5</v>
      </c>
      <c r="B12" s="227" t="s">
        <v>92</v>
      </c>
      <c r="C12" s="226">
        <v>4</v>
      </c>
      <c r="D12" s="100">
        <v>1017400</v>
      </c>
      <c r="E12" s="100">
        <v>519400</v>
      </c>
      <c r="F12" s="100">
        <v>51.051700412816984</v>
      </c>
      <c r="G12" s="100">
        <v>0</v>
      </c>
      <c r="H12" s="100">
        <v>519400</v>
      </c>
      <c r="I12" s="100">
        <v>51.051700412816984</v>
      </c>
      <c r="J12" s="398">
        <v>498000</v>
      </c>
      <c r="K12" s="631">
        <v>1058493.31</v>
      </c>
      <c r="L12" s="632">
        <f t="shared" si="0"/>
        <v>-41093.310000000056</v>
      </c>
      <c r="M12" s="636">
        <v>583593.30999999994</v>
      </c>
      <c r="N12" s="631">
        <f t="shared" si="1"/>
        <v>-624686.62</v>
      </c>
      <c r="O12" s="634"/>
      <c r="P12" s="634">
        <v>90400</v>
      </c>
      <c r="Q12" s="631">
        <f t="shared" si="2"/>
        <v>-927000</v>
      </c>
      <c r="R12" s="637"/>
      <c r="S12" s="631"/>
      <c r="T12" s="221"/>
      <c r="U12" s="221"/>
    </row>
    <row r="13" spans="1:21" s="224" customFormat="1" ht="27" customHeight="1">
      <c r="A13" s="601">
        <v>6</v>
      </c>
      <c r="B13" s="227" t="s">
        <v>667</v>
      </c>
      <c r="C13" s="226">
        <v>1</v>
      </c>
      <c r="D13" s="100">
        <v>500000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398">
        <v>500000</v>
      </c>
      <c r="K13" s="631"/>
      <c r="L13" s="632"/>
      <c r="M13" s="636"/>
      <c r="N13" s="631"/>
      <c r="O13" s="634"/>
      <c r="P13" s="634"/>
      <c r="Q13" s="631"/>
      <c r="R13" s="637"/>
      <c r="S13" s="631"/>
      <c r="T13" s="221"/>
      <c r="U13" s="221"/>
    </row>
    <row r="14" spans="1:21" s="224" customFormat="1" ht="27" customHeight="1">
      <c r="A14" s="601">
        <v>7</v>
      </c>
      <c r="B14" s="227" t="s">
        <v>32</v>
      </c>
      <c r="C14" s="226">
        <v>3</v>
      </c>
      <c r="D14" s="100">
        <v>627536</v>
      </c>
      <c r="E14" s="100">
        <v>130136</v>
      </c>
      <c r="F14" s="100">
        <v>20.737615053160297</v>
      </c>
      <c r="G14" s="100">
        <v>0</v>
      </c>
      <c r="H14" s="100">
        <v>130136</v>
      </c>
      <c r="I14" s="100">
        <v>20.737615053160297</v>
      </c>
      <c r="J14" s="398">
        <v>497400</v>
      </c>
      <c r="K14" s="631">
        <v>736028.84</v>
      </c>
      <c r="L14" s="632">
        <f t="shared" si="0"/>
        <v>-108492.83999999997</v>
      </c>
      <c r="M14" s="636">
        <v>736028.84</v>
      </c>
      <c r="N14" s="631">
        <f t="shared" si="1"/>
        <v>-844521.67999999993</v>
      </c>
      <c r="O14" s="634"/>
      <c r="P14" s="634">
        <v>149200</v>
      </c>
      <c r="Q14" s="631">
        <f t="shared" si="2"/>
        <v>-478336</v>
      </c>
      <c r="R14" s="637"/>
      <c r="S14" s="631"/>
      <c r="T14" s="221"/>
      <c r="U14" s="221"/>
    </row>
    <row r="15" spans="1:21" s="224" customFormat="1" ht="27" customHeight="1">
      <c r="A15" s="601">
        <v>8</v>
      </c>
      <c r="B15" s="227" t="s">
        <v>95</v>
      </c>
      <c r="C15" s="226">
        <v>4</v>
      </c>
      <c r="D15" s="100">
        <v>443100</v>
      </c>
      <c r="E15" s="100">
        <v>443100</v>
      </c>
      <c r="F15" s="100">
        <v>100</v>
      </c>
      <c r="G15" s="100">
        <v>0</v>
      </c>
      <c r="H15" s="100">
        <v>443100</v>
      </c>
      <c r="I15" s="100">
        <v>100</v>
      </c>
      <c r="J15" s="398">
        <v>0</v>
      </c>
      <c r="K15" s="631">
        <v>1891615.68</v>
      </c>
      <c r="L15" s="632">
        <f t="shared" si="0"/>
        <v>-1448515.68</v>
      </c>
      <c r="M15" s="636">
        <v>1891615.68</v>
      </c>
      <c r="N15" s="631">
        <f t="shared" si="1"/>
        <v>-3340131.36</v>
      </c>
      <c r="O15" s="634"/>
      <c r="P15" s="634">
        <v>461200</v>
      </c>
      <c r="Q15" s="631">
        <f t="shared" si="2"/>
        <v>18100</v>
      </c>
      <c r="R15" s="637"/>
      <c r="S15" s="631"/>
      <c r="T15" s="221"/>
      <c r="U15" s="221"/>
    </row>
    <row r="16" spans="1:21" s="224" customFormat="1" ht="27" customHeight="1">
      <c r="A16" s="601">
        <v>9</v>
      </c>
      <c r="B16" s="227" t="s">
        <v>33</v>
      </c>
      <c r="C16" s="226">
        <v>2</v>
      </c>
      <c r="D16" s="100">
        <v>828100</v>
      </c>
      <c r="E16" s="100">
        <v>286100</v>
      </c>
      <c r="F16" s="100">
        <v>34.548967516000481</v>
      </c>
      <c r="G16" s="100">
        <v>542000</v>
      </c>
      <c r="H16" s="100">
        <v>828100</v>
      </c>
      <c r="I16" s="100">
        <v>100</v>
      </c>
      <c r="J16" s="398">
        <v>0</v>
      </c>
      <c r="K16" s="631"/>
      <c r="L16" s="632"/>
      <c r="M16" s="636"/>
      <c r="N16" s="631"/>
      <c r="O16" s="634"/>
      <c r="P16" s="634"/>
      <c r="Q16" s="631"/>
      <c r="R16" s="637"/>
      <c r="S16" s="631"/>
      <c r="T16" s="221"/>
      <c r="U16" s="221"/>
    </row>
    <row r="17" spans="1:21" s="224" customFormat="1" ht="27" customHeight="1">
      <c r="A17" s="601">
        <v>10</v>
      </c>
      <c r="B17" s="227" t="s">
        <v>35</v>
      </c>
      <c r="C17" s="226">
        <v>13</v>
      </c>
      <c r="D17" s="100">
        <v>983412.2</v>
      </c>
      <c r="E17" s="100">
        <v>879412.2</v>
      </c>
      <c r="F17" s="100">
        <v>89.424576998332952</v>
      </c>
      <c r="G17" s="100">
        <v>100000</v>
      </c>
      <c r="H17" s="100">
        <v>979412.2</v>
      </c>
      <c r="I17" s="100">
        <v>99.593252961474349</v>
      </c>
      <c r="J17" s="398">
        <v>4000</v>
      </c>
      <c r="K17" s="631">
        <v>764177.48</v>
      </c>
      <c r="L17" s="632">
        <f t="shared" si="0"/>
        <v>219234.71999999997</v>
      </c>
      <c r="M17" s="636">
        <v>492777.48</v>
      </c>
      <c r="N17" s="631">
        <f t="shared" si="1"/>
        <v>-273542.76</v>
      </c>
      <c r="O17" s="634"/>
      <c r="P17" s="634">
        <v>926800</v>
      </c>
      <c r="Q17" s="631">
        <f t="shared" si="2"/>
        <v>-56612.199999999953</v>
      </c>
      <c r="R17" s="637"/>
      <c r="S17" s="631"/>
      <c r="T17" s="221"/>
      <c r="U17" s="221"/>
    </row>
    <row r="18" spans="1:21" s="224" customFormat="1" ht="27" customHeight="1">
      <c r="A18" s="601">
        <v>11</v>
      </c>
      <c r="B18" s="227" t="s">
        <v>36</v>
      </c>
      <c r="C18" s="226">
        <v>5</v>
      </c>
      <c r="D18" s="100">
        <v>952039</v>
      </c>
      <c r="E18" s="100">
        <v>472039</v>
      </c>
      <c r="F18" s="100">
        <v>49.581897380254382</v>
      </c>
      <c r="G18" s="100">
        <v>0</v>
      </c>
      <c r="H18" s="100">
        <v>472039</v>
      </c>
      <c r="I18" s="100">
        <v>49.581897380254382</v>
      </c>
      <c r="J18" s="398">
        <v>480000</v>
      </c>
      <c r="K18" s="631">
        <v>2393364.98</v>
      </c>
      <c r="L18" s="632">
        <f t="shared" si="0"/>
        <v>-1441325.98</v>
      </c>
      <c r="M18" s="636">
        <v>2393364.98</v>
      </c>
      <c r="N18" s="631">
        <f t="shared" si="1"/>
        <v>-3834690.96</v>
      </c>
      <c r="O18" s="634"/>
      <c r="P18" s="634">
        <v>565200</v>
      </c>
      <c r="Q18" s="631">
        <f t="shared" si="2"/>
        <v>-386839</v>
      </c>
      <c r="R18" s="637"/>
      <c r="S18" s="631"/>
      <c r="T18" s="221"/>
      <c r="U18" s="221"/>
    </row>
    <row r="19" spans="1:21" s="224" customFormat="1" ht="27" customHeight="1">
      <c r="A19" s="601">
        <v>12</v>
      </c>
      <c r="B19" s="227" t="s">
        <v>37</v>
      </c>
      <c r="C19" s="226">
        <v>8</v>
      </c>
      <c r="D19" s="100">
        <v>707100</v>
      </c>
      <c r="E19" s="100">
        <v>707100</v>
      </c>
      <c r="F19" s="100">
        <v>100</v>
      </c>
      <c r="G19" s="100">
        <v>0</v>
      </c>
      <c r="H19" s="100">
        <v>707100</v>
      </c>
      <c r="I19" s="100">
        <v>100</v>
      </c>
      <c r="J19" s="398">
        <v>0</v>
      </c>
      <c r="K19" s="631">
        <v>4860217.34</v>
      </c>
      <c r="L19" s="632">
        <f t="shared" si="0"/>
        <v>-4153117.34</v>
      </c>
      <c r="M19" s="636">
        <v>4860217.34</v>
      </c>
      <c r="N19" s="631">
        <f t="shared" si="1"/>
        <v>-9013334.6799999997</v>
      </c>
      <c r="O19" s="634"/>
      <c r="P19" s="634">
        <v>524400</v>
      </c>
      <c r="Q19" s="631">
        <f t="shared" si="2"/>
        <v>-182700</v>
      </c>
      <c r="R19" s="637"/>
      <c r="S19" s="631"/>
      <c r="T19" s="221"/>
      <c r="U19" s="221"/>
    </row>
    <row r="20" spans="1:21" s="224" customFormat="1" ht="27" customHeight="1">
      <c r="A20" s="601">
        <v>13</v>
      </c>
      <c r="B20" s="227" t="s">
        <v>38</v>
      </c>
      <c r="C20" s="226">
        <v>6</v>
      </c>
      <c r="D20" s="100">
        <v>802641.8</v>
      </c>
      <c r="E20" s="100">
        <v>362741.8</v>
      </c>
      <c r="F20" s="100">
        <v>45.193484814770422</v>
      </c>
      <c r="G20" s="100">
        <v>439900</v>
      </c>
      <c r="H20" s="100">
        <v>802641.8</v>
      </c>
      <c r="I20" s="100">
        <v>100</v>
      </c>
      <c r="J20" s="398">
        <v>0</v>
      </c>
      <c r="K20" s="631">
        <v>1306960</v>
      </c>
      <c r="L20" s="632">
        <f t="shared" si="0"/>
        <v>-504318.19999999995</v>
      </c>
      <c r="M20" s="636">
        <v>1306960</v>
      </c>
      <c r="N20" s="631">
        <f t="shared" si="1"/>
        <v>-1811278.2</v>
      </c>
      <c r="O20" s="634"/>
      <c r="P20" s="634">
        <v>402400</v>
      </c>
      <c r="Q20" s="631">
        <f t="shared" si="2"/>
        <v>-400241.80000000005</v>
      </c>
      <c r="R20" s="637"/>
      <c r="S20" s="631"/>
      <c r="T20" s="221"/>
      <c r="U20" s="221"/>
    </row>
    <row r="21" spans="1:21" s="224" customFormat="1" ht="27" customHeight="1">
      <c r="A21" s="601">
        <v>14</v>
      </c>
      <c r="B21" s="227" t="s">
        <v>580</v>
      </c>
      <c r="C21" s="226">
        <v>3</v>
      </c>
      <c r="D21" s="100">
        <v>802100</v>
      </c>
      <c r="E21" s="100">
        <v>466400</v>
      </c>
      <c r="F21" s="100">
        <v>58.147363171674357</v>
      </c>
      <c r="G21" s="100">
        <v>0</v>
      </c>
      <c r="H21" s="100">
        <v>466400</v>
      </c>
      <c r="I21" s="100">
        <v>58.147363171674357</v>
      </c>
      <c r="J21" s="398">
        <v>335700</v>
      </c>
      <c r="K21" s="631"/>
      <c r="L21" s="632"/>
      <c r="M21" s="636"/>
      <c r="N21" s="631"/>
      <c r="O21" s="634"/>
      <c r="P21" s="634"/>
      <c r="Q21" s="631"/>
      <c r="R21" s="637"/>
      <c r="S21" s="631"/>
      <c r="T21" s="221"/>
      <c r="U21" s="221"/>
    </row>
    <row r="22" spans="1:21" s="224" customFormat="1" ht="27" customHeight="1">
      <c r="A22" s="601">
        <v>15</v>
      </c>
      <c r="B22" s="227" t="s">
        <v>39</v>
      </c>
      <c r="C22" s="226">
        <v>1</v>
      </c>
      <c r="D22" s="100">
        <v>127680</v>
      </c>
      <c r="E22" s="100">
        <v>127680</v>
      </c>
      <c r="F22" s="100">
        <v>100</v>
      </c>
      <c r="G22" s="100">
        <v>0</v>
      </c>
      <c r="H22" s="100">
        <v>127680</v>
      </c>
      <c r="I22" s="100">
        <v>100</v>
      </c>
      <c r="J22" s="398">
        <v>0</v>
      </c>
      <c r="K22" s="631"/>
      <c r="L22" s="632"/>
      <c r="M22" s="636"/>
      <c r="N22" s="631"/>
      <c r="O22" s="634"/>
      <c r="P22" s="634">
        <v>135600</v>
      </c>
      <c r="Q22" s="631">
        <f t="shared" si="2"/>
        <v>7920</v>
      </c>
      <c r="R22" s="637"/>
      <c r="S22" s="631"/>
      <c r="T22" s="221"/>
      <c r="U22" s="221"/>
    </row>
    <row r="23" spans="1:21" s="224" customFormat="1" ht="27" customHeight="1">
      <c r="A23" s="601">
        <v>16</v>
      </c>
      <c r="B23" s="227" t="s">
        <v>158</v>
      </c>
      <c r="C23" s="226">
        <v>9</v>
      </c>
      <c r="D23" s="100">
        <v>1295032.1599999999</v>
      </c>
      <c r="E23" s="100">
        <v>1295032.1599999999</v>
      </c>
      <c r="F23" s="100">
        <v>100</v>
      </c>
      <c r="G23" s="100">
        <v>0</v>
      </c>
      <c r="H23" s="100">
        <v>1295032.1599999999</v>
      </c>
      <c r="I23" s="100">
        <v>100</v>
      </c>
      <c r="J23" s="398">
        <v>0</v>
      </c>
      <c r="K23" s="631">
        <v>1509570.51</v>
      </c>
      <c r="L23" s="632">
        <f>D23-K23</f>
        <v>-214538.35000000009</v>
      </c>
      <c r="M23" s="636">
        <v>1509570.51</v>
      </c>
      <c r="N23" s="631">
        <f t="shared" si="1"/>
        <v>-1724108.86</v>
      </c>
      <c r="O23" s="634"/>
      <c r="P23" s="634">
        <v>1356400</v>
      </c>
      <c r="Q23" s="631">
        <f t="shared" si="2"/>
        <v>61367.840000000084</v>
      </c>
      <c r="R23" s="637"/>
      <c r="S23" s="631"/>
      <c r="T23" s="221"/>
      <c r="U23" s="221"/>
    </row>
    <row r="24" spans="1:21" s="224" customFormat="1" ht="27" customHeight="1">
      <c r="A24" s="601">
        <v>17</v>
      </c>
      <c r="B24" s="227" t="s">
        <v>40</v>
      </c>
      <c r="C24" s="226">
        <v>5</v>
      </c>
      <c r="D24" s="100">
        <v>725409.65</v>
      </c>
      <c r="E24" s="100">
        <v>725409.65</v>
      </c>
      <c r="F24" s="100">
        <v>100</v>
      </c>
      <c r="G24" s="100">
        <v>0</v>
      </c>
      <c r="H24" s="100">
        <v>725409.65</v>
      </c>
      <c r="I24" s="100">
        <v>100</v>
      </c>
      <c r="J24" s="398">
        <v>0</v>
      </c>
      <c r="K24" s="631">
        <v>2973300</v>
      </c>
      <c r="L24" s="632">
        <f>D24-K24</f>
        <v>-2247890.35</v>
      </c>
      <c r="M24" s="636">
        <v>2973300</v>
      </c>
      <c r="N24" s="631">
        <f t="shared" si="1"/>
        <v>-5221190.3499999996</v>
      </c>
      <c r="O24" s="634"/>
      <c r="P24" s="634">
        <v>773200</v>
      </c>
      <c r="Q24" s="631">
        <f t="shared" si="2"/>
        <v>47790.349999999977</v>
      </c>
      <c r="R24" s="637"/>
      <c r="S24" s="631"/>
      <c r="T24" s="221"/>
      <c r="U24" s="221"/>
    </row>
    <row r="25" spans="1:21" s="224" customFormat="1" ht="27" customHeight="1">
      <c r="A25" s="601">
        <v>18</v>
      </c>
      <c r="B25" s="227" t="s">
        <v>159</v>
      </c>
      <c r="C25" s="226">
        <v>6</v>
      </c>
      <c r="D25" s="100">
        <v>517209</v>
      </c>
      <c r="E25" s="398">
        <v>517209</v>
      </c>
      <c r="F25" s="100">
        <v>100</v>
      </c>
      <c r="G25" s="100">
        <v>0</v>
      </c>
      <c r="H25" s="100">
        <v>517209</v>
      </c>
      <c r="I25" s="100">
        <v>100</v>
      </c>
      <c r="J25" s="398">
        <v>0</v>
      </c>
      <c r="K25" s="631"/>
      <c r="L25" s="632"/>
      <c r="M25" s="636"/>
      <c r="N25" s="631"/>
      <c r="O25" s="634"/>
      <c r="P25" s="634">
        <v>551600</v>
      </c>
      <c r="Q25" s="631">
        <f t="shared" si="2"/>
        <v>34391</v>
      </c>
      <c r="R25" s="637"/>
      <c r="S25" s="631"/>
      <c r="T25" s="221"/>
      <c r="U25" s="221"/>
    </row>
    <row r="26" spans="1:21" s="224" customFormat="1" ht="27" customHeight="1">
      <c r="A26" s="601">
        <v>19</v>
      </c>
      <c r="B26" s="227" t="s">
        <v>41</v>
      </c>
      <c r="C26" s="226">
        <v>9</v>
      </c>
      <c r="D26" s="100">
        <v>1756593.01</v>
      </c>
      <c r="E26" s="100">
        <v>1355893.01</v>
      </c>
      <c r="F26" s="100">
        <v>77.188796851696452</v>
      </c>
      <c r="G26" s="100">
        <v>0</v>
      </c>
      <c r="H26" s="100">
        <v>1355893.01</v>
      </c>
      <c r="I26" s="100">
        <v>77.188796851696452</v>
      </c>
      <c r="J26" s="398">
        <v>400700</v>
      </c>
      <c r="K26" s="631">
        <v>24098627.760000002</v>
      </c>
      <c r="L26" s="632" t="e">
        <f>#REF!-K26</f>
        <v>#REF!</v>
      </c>
      <c r="M26" s="636">
        <v>24098627.760000002</v>
      </c>
      <c r="N26" s="631" t="e">
        <f t="shared" si="1"/>
        <v>#REF!</v>
      </c>
      <c r="O26" s="634"/>
      <c r="P26" s="634">
        <v>1085200</v>
      </c>
      <c r="Q26" s="631">
        <f t="shared" si="2"/>
        <v>-671393.01</v>
      </c>
      <c r="R26" s="637"/>
      <c r="S26" s="631"/>
      <c r="T26" s="221"/>
      <c r="U26" s="221"/>
    </row>
    <row r="27" spans="1:21" s="224" customFormat="1" ht="27" customHeight="1">
      <c r="A27" s="601">
        <v>20</v>
      </c>
      <c r="B27" s="227" t="s">
        <v>160</v>
      </c>
      <c r="C27" s="226">
        <v>5</v>
      </c>
      <c r="D27" s="100">
        <v>532400</v>
      </c>
      <c r="E27" s="100">
        <v>532400</v>
      </c>
      <c r="F27" s="100">
        <v>100</v>
      </c>
      <c r="G27" s="100">
        <v>0</v>
      </c>
      <c r="H27" s="100">
        <v>532400</v>
      </c>
      <c r="I27" s="100">
        <v>100</v>
      </c>
      <c r="J27" s="398">
        <v>0</v>
      </c>
      <c r="K27" s="631">
        <v>8292000</v>
      </c>
      <c r="L27" s="632">
        <f t="shared" ref="L27:L41" si="3">D27-K27</f>
        <v>-7759600</v>
      </c>
      <c r="M27" s="636">
        <v>8292000</v>
      </c>
      <c r="N27" s="631">
        <f t="shared" si="1"/>
        <v>-16051600</v>
      </c>
      <c r="O27" s="634"/>
      <c r="P27" s="634">
        <v>863600</v>
      </c>
      <c r="Q27" s="631">
        <f t="shared" si="2"/>
        <v>331200</v>
      </c>
      <c r="R27" s="637"/>
      <c r="S27" s="631"/>
      <c r="T27" s="221"/>
      <c r="U27" s="221"/>
    </row>
    <row r="28" spans="1:21" s="224" customFormat="1" ht="27" customHeight="1">
      <c r="A28" s="601">
        <v>21</v>
      </c>
      <c r="B28" s="227" t="s">
        <v>42</v>
      </c>
      <c r="C28" s="226">
        <v>9</v>
      </c>
      <c r="D28" s="100">
        <v>986700</v>
      </c>
      <c r="E28" s="100">
        <v>863600</v>
      </c>
      <c r="F28" s="100">
        <v>87.524070132765786</v>
      </c>
      <c r="G28" s="100">
        <v>0</v>
      </c>
      <c r="H28" s="100">
        <v>863600</v>
      </c>
      <c r="I28" s="100">
        <v>87.524070132765786</v>
      </c>
      <c r="J28" s="398">
        <v>123100</v>
      </c>
      <c r="K28" s="631">
        <v>7573986.04</v>
      </c>
      <c r="L28" s="632">
        <f t="shared" si="3"/>
        <v>-6587286.04</v>
      </c>
      <c r="M28" s="636">
        <v>7076986.04</v>
      </c>
      <c r="N28" s="631">
        <f t="shared" si="1"/>
        <v>-13664272.08</v>
      </c>
      <c r="O28" s="634"/>
      <c r="P28" s="634">
        <v>863600</v>
      </c>
      <c r="Q28" s="631">
        <f t="shared" si="2"/>
        <v>-123100</v>
      </c>
      <c r="R28" s="637"/>
      <c r="S28" s="631"/>
      <c r="T28" s="221"/>
      <c r="U28" s="221"/>
    </row>
    <row r="29" spans="1:21" s="224" customFormat="1" ht="27" customHeight="1">
      <c r="A29" s="601">
        <v>22</v>
      </c>
      <c r="B29" s="227" t="s">
        <v>43</v>
      </c>
      <c r="C29" s="226">
        <v>4</v>
      </c>
      <c r="D29" s="100">
        <v>335916</v>
      </c>
      <c r="E29" s="100">
        <v>335916</v>
      </c>
      <c r="F29" s="100">
        <v>100</v>
      </c>
      <c r="G29" s="100">
        <v>0</v>
      </c>
      <c r="H29" s="100">
        <v>335916</v>
      </c>
      <c r="I29" s="100">
        <v>100</v>
      </c>
      <c r="J29" s="398">
        <v>0</v>
      </c>
      <c r="K29" s="631">
        <v>6288528.4099999992</v>
      </c>
      <c r="L29" s="632">
        <f t="shared" si="3"/>
        <v>-5952612.4099999992</v>
      </c>
      <c r="M29" s="636">
        <v>5131628.4099999992</v>
      </c>
      <c r="N29" s="631">
        <f t="shared" si="1"/>
        <v>-11084240.819999998</v>
      </c>
      <c r="O29" s="634"/>
      <c r="P29" s="634">
        <v>371980</v>
      </c>
      <c r="Q29" s="631">
        <f t="shared" si="2"/>
        <v>36064</v>
      </c>
      <c r="R29" s="637"/>
      <c r="S29" s="631"/>
      <c r="T29" s="221"/>
      <c r="U29" s="221"/>
    </row>
    <row r="30" spans="1:21" s="224" customFormat="1" ht="27" customHeight="1">
      <c r="A30" s="601">
        <v>23</v>
      </c>
      <c r="B30" s="227" t="s">
        <v>44</v>
      </c>
      <c r="C30" s="226">
        <v>6</v>
      </c>
      <c r="D30" s="100">
        <v>1376896.59</v>
      </c>
      <c r="E30" s="100">
        <v>1291896.5899999999</v>
      </c>
      <c r="F30" s="100">
        <v>93.826696890868163</v>
      </c>
      <c r="G30" s="100">
        <v>0</v>
      </c>
      <c r="H30" s="100">
        <v>1291896.5899999999</v>
      </c>
      <c r="I30" s="100">
        <v>93.826696890868163</v>
      </c>
      <c r="J30" s="398">
        <v>85000.000000000233</v>
      </c>
      <c r="K30" s="631">
        <v>7448382.3899999997</v>
      </c>
      <c r="L30" s="632">
        <f t="shared" si="3"/>
        <v>-6071485.7999999998</v>
      </c>
      <c r="M30" s="636">
        <v>7448382.3899999997</v>
      </c>
      <c r="N30" s="631">
        <f t="shared" si="1"/>
        <v>-13519868.189999999</v>
      </c>
      <c r="O30" s="634"/>
      <c r="P30" s="634">
        <v>1324800</v>
      </c>
      <c r="Q30" s="631">
        <f t="shared" si="2"/>
        <v>-52096.590000000084</v>
      </c>
      <c r="R30" s="637"/>
      <c r="S30" s="631"/>
      <c r="T30" s="221"/>
      <c r="U30" s="221"/>
    </row>
    <row r="31" spans="1:21" s="224" customFormat="1" ht="27" customHeight="1">
      <c r="A31" s="601">
        <v>24</v>
      </c>
      <c r="B31" s="227" t="s">
        <v>45</v>
      </c>
      <c r="C31" s="226">
        <v>6</v>
      </c>
      <c r="D31" s="100">
        <v>576257.65</v>
      </c>
      <c r="E31" s="100">
        <v>576257.65</v>
      </c>
      <c r="F31" s="100">
        <v>100</v>
      </c>
      <c r="G31" s="100">
        <v>0</v>
      </c>
      <c r="H31" s="100">
        <v>576257.65</v>
      </c>
      <c r="I31" s="100">
        <v>100</v>
      </c>
      <c r="J31" s="398">
        <v>0</v>
      </c>
      <c r="K31" s="631">
        <v>3681047.05</v>
      </c>
      <c r="L31" s="632">
        <f t="shared" si="3"/>
        <v>-3104789.4</v>
      </c>
      <c r="M31" s="636">
        <v>3568447.05</v>
      </c>
      <c r="N31" s="631">
        <f t="shared" si="1"/>
        <v>-6673236.4499999993</v>
      </c>
      <c r="O31" s="634"/>
      <c r="P31" s="634">
        <v>940400</v>
      </c>
      <c r="Q31" s="631">
        <f t="shared" si="2"/>
        <v>364142.35</v>
      </c>
      <c r="R31" s="637"/>
      <c r="S31" s="631"/>
      <c r="T31" s="221"/>
      <c r="U31" s="221"/>
    </row>
    <row r="32" spans="1:21" s="224" customFormat="1" ht="27" customHeight="1">
      <c r="A32" s="601">
        <v>25</v>
      </c>
      <c r="B32" s="227" t="s">
        <v>46</v>
      </c>
      <c r="C32" s="226">
        <v>2</v>
      </c>
      <c r="D32" s="100">
        <v>312000</v>
      </c>
      <c r="E32" s="100">
        <v>312000</v>
      </c>
      <c r="F32" s="100">
        <v>100</v>
      </c>
      <c r="G32" s="100">
        <v>0</v>
      </c>
      <c r="H32" s="100">
        <v>312000</v>
      </c>
      <c r="I32" s="100">
        <v>100</v>
      </c>
      <c r="J32" s="398">
        <v>0</v>
      </c>
      <c r="K32" s="631">
        <v>6989027.6200000001</v>
      </c>
      <c r="L32" s="632">
        <f t="shared" si="3"/>
        <v>-6677027.6200000001</v>
      </c>
      <c r="M32" s="636">
        <v>6989027.6200000001</v>
      </c>
      <c r="N32" s="631">
        <f t="shared" si="1"/>
        <v>-13666055.24</v>
      </c>
      <c r="O32" s="634"/>
      <c r="P32" s="634">
        <v>312000</v>
      </c>
      <c r="Q32" s="631">
        <f t="shared" si="2"/>
        <v>0</v>
      </c>
      <c r="R32" s="637"/>
      <c r="S32" s="631"/>
      <c r="T32" s="221"/>
      <c r="U32" s="221"/>
    </row>
    <row r="33" spans="1:21" s="224" customFormat="1" ht="27" customHeight="1">
      <c r="A33" s="601">
        <v>26</v>
      </c>
      <c r="B33" s="227" t="s">
        <v>47</v>
      </c>
      <c r="C33" s="226">
        <v>17</v>
      </c>
      <c r="D33" s="100">
        <v>3199023.25</v>
      </c>
      <c r="E33" s="100">
        <v>2759023.25</v>
      </c>
      <c r="F33" s="100">
        <v>86.24580174589228</v>
      </c>
      <c r="G33" s="100">
        <v>0</v>
      </c>
      <c r="H33" s="100">
        <v>2759023.25</v>
      </c>
      <c r="I33" s="100">
        <v>86.24580174589228</v>
      </c>
      <c r="J33" s="398">
        <v>440000</v>
      </c>
      <c r="K33" s="631">
        <v>3061160.08</v>
      </c>
      <c r="L33" s="632">
        <f t="shared" si="3"/>
        <v>137863.16999999993</v>
      </c>
      <c r="M33" s="636">
        <v>3061160.08</v>
      </c>
      <c r="N33" s="631">
        <f t="shared" si="1"/>
        <v>-2923296.91</v>
      </c>
      <c r="O33" s="634"/>
      <c r="P33" s="634">
        <v>2812400</v>
      </c>
      <c r="Q33" s="631">
        <f t="shared" si="2"/>
        <v>-386623.25</v>
      </c>
      <c r="R33" s="637"/>
      <c r="S33" s="631"/>
      <c r="T33" s="221"/>
      <c r="U33" s="221"/>
    </row>
    <row r="34" spans="1:21" s="224" customFormat="1" ht="27" customHeight="1">
      <c r="A34" s="601">
        <v>27</v>
      </c>
      <c r="B34" s="227" t="s">
        <v>100</v>
      </c>
      <c r="C34" s="226">
        <v>13</v>
      </c>
      <c r="D34" s="100">
        <v>1161589.33</v>
      </c>
      <c r="E34" s="100">
        <v>1161589.33</v>
      </c>
      <c r="F34" s="100">
        <v>100</v>
      </c>
      <c r="G34" s="100">
        <v>0</v>
      </c>
      <c r="H34" s="100">
        <v>1161589.33</v>
      </c>
      <c r="I34" s="100">
        <v>100</v>
      </c>
      <c r="J34" s="398">
        <v>0</v>
      </c>
      <c r="K34" s="631">
        <v>2785844.02</v>
      </c>
      <c r="L34" s="632">
        <f t="shared" si="3"/>
        <v>-1624254.69</v>
      </c>
      <c r="M34" s="636">
        <v>2785844.02</v>
      </c>
      <c r="N34" s="631">
        <f t="shared" si="1"/>
        <v>-4410098.71</v>
      </c>
      <c r="O34" s="634"/>
      <c r="P34" s="634">
        <v>1193600</v>
      </c>
      <c r="Q34" s="631">
        <f t="shared" si="2"/>
        <v>32010.669999999925</v>
      </c>
      <c r="R34" s="638"/>
      <c r="S34" s="631"/>
      <c r="T34" s="221"/>
      <c r="U34" s="221"/>
    </row>
    <row r="35" spans="1:21" s="224" customFormat="1" ht="27" customHeight="1">
      <c r="A35" s="601">
        <v>28</v>
      </c>
      <c r="B35" s="227" t="s">
        <v>48</v>
      </c>
      <c r="C35" s="226">
        <v>2</v>
      </c>
      <c r="D35" s="100">
        <v>486683.03</v>
      </c>
      <c r="E35" s="100">
        <v>486683.03</v>
      </c>
      <c r="F35" s="100">
        <v>100</v>
      </c>
      <c r="G35" s="100">
        <v>0</v>
      </c>
      <c r="H35" s="100">
        <v>486683.03</v>
      </c>
      <c r="I35" s="100">
        <v>100</v>
      </c>
      <c r="J35" s="398">
        <v>0</v>
      </c>
      <c r="K35" s="631">
        <v>17432941.030000001</v>
      </c>
      <c r="L35" s="632">
        <f t="shared" si="3"/>
        <v>-16946258</v>
      </c>
      <c r="M35" s="636">
        <v>17432941.030000001</v>
      </c>
      <c r="N35" s="631">
        <f t="shared" si="1"/>
        <v>-34379199.030000001</v>
      </c>
      <c r="O35" s="634"/>
      <c r="P35" s="634">
        <v>514000</v>
      </c>
      <c r="Q35" s="631">
        <f t="shared" si="2"/>
        <v>27316.969999999972</v>
      </c>
      <c r="R35" s="637"/>
      <c r="S35" s="631"/>
      <c r="T35" s="221"/>
      <c r="U35" s="221"/>
    </row>
    <row r="36" spans="1:21" s="224" customFormat="1" ht="27" customHeight="1">
      <c r="A36" s="601">
        <v>29</v>
      </c>
      <c r="B36" s="227" t="s">
        <v>18</v>
      </c>
      <c r="C36" s="226">
        <v>7</v>
      </c>
      <c r="D36" s="100">
        <v>907326</v>
      </c>
      <c r="E36" s="100">
        <v>408326</v>
      </c>
      <c r="F36" s="100">
        <v>45.003229269303425</v>
      </c>
      <c r="G36" s="100">
        <v>0</v>
      </c>
      <c r="H36" s="100">
        <v>408326</v>
      </c>
      <c r="I36" s="100">
        <v>45.003229269303425</v>
      </c>
      <c r="J36" s="398">
        <v>499000</v>
      </c>
      <c r="K36" s="631">
        <v>8291543.71</v>
      </c>
      <c r="L36" s="632">
        <f t="shared" si="3"/>
        <v>-7384217.71</v>
      </c>
      <c r="M36" s="636">
        <v>6708543.71</v>
      </c>
      <c r="N36" s="631">
        <f t="shared" si="1"/>
        <v>-14092761.42</v>
      </c>
      <c r="O36" s="634"/>
      <c r="P36" s="634">
        <v>135600</v>
      </c>
      <c r="Q36" s="631">
        <f t="shared" si="2"/>
        <v>-771726</v>
      </c>
      <c r="R36" s="637"/>
      <c r="S36" s="631"/>
      <c r="T36" s="221"/>
      <c r="U36" s="221"/>
    </row>
    <row r="37" spans="1:21" s="224" customFormat="1" ht="27" customHeight="1">
      <c r="A37" s="601">
        <v>30</v>
      </c>
      <c r="B37" s="227" t="s">
        <v>19</v>
      </c>
      <c r="C37" s="226">
        <v>1</v>
      </c>
      <c r="D37" s="100">
        <v>32200</v>
      </c>
      <c r="E37" s="100">
        <v>32200</v>
      </c>
      <c r="F37" s="100">
        <v>100</v>
      </c>
      <c r="G37" s="100">
        <v>0</v>
      </c>
      <c r="H37" s="100">
        <v>32200</v>
      </c>
      <c r="I37" s="100">
        <v>100</v>
      </c>
      <c r="J37" s="398">
        <v>0</v>
      </c>
      <c r="K37" s="631"/>
      <c r="L37" s="632"/>
      <c r="M37" s="636"/>
      <c r="N37" s="631"/>
      <c r="O37" s="634"/>
      <c r="P37" s="634"/>
      <c r="Q37" s="631"/>
      <c r="R37" s="637"/>
      <c r="S37" s="631"/>
      <c r="T37" s="221"/>
      <c r="U37" s="221"/>
    </row>
    <row r="38" spans="1:21" s="224" customFormat="1" ht="27" customHeight="1">
      <c r="A38" s="601">
        <v>31</v>
      </c>
      <c r="B38" s="227" t="s">
        <v>20</v>
      </c>
      <c r="C38" s="226">
        <v>1</v>
      </c>
      <c r="D38" s="100">
        <v>34500</v>
      </c>
      <c r="E38" s="100">
        <v>34500</v>
      </c>
      <c r="F38" s="100">
        <v>100</v>
      </c>
      <c r="G38" s="100">
        <v>0</v>
      </c>
      <c r="H38" s="100">
        <v>34500</v>
      </c>
      <c r="I38" s="100">
        <v>100</v>
      </c>
      <c r="J38" s="398">
        <v>0</v>
      </c>
      <c r="K38" s="631">
        <v>1245828.08</v>
      </c>
      <c r="L38" s="632">
        <f t="shared" si="3"/>
        <v>-1211328.08</v>
      </c>
      <c r="M38" s="636">
        <v>1245828.08</v>
      </c>
      <c r="N38" s="631">
        <f t="shared" si="1"/>
        <v>-2457156.16</v>
      </c>
      <c r="O38" s="634"/>
      <c r="P38" s="634">
        <v>149200</v>
      </c>
      <c r="Q38" s="631">
        <f t="shared" si="2"/>
        <v>114700</v>
      </c>
      <c r="R38" s="637"/>
      <c r="S38" s="631"/>
      <c r="T38" s="221"/>
      <c r="U38" s="221"/>
    </row>
    <row r="39" spans="1:21" s="224" customFormat="1" ht="27" customHeight="1">
      <c r="A39" s="601">
        <v>32</v>
      </c>
      <c r="B39" s="227" t="s">
        <v>161</v>
      </c>
      <c r="C39" s="226">
        <v>6</v>
      </c>
      <c r="D39" s="100">
        <v>794200</v>
      </c>
      <c r="E39" s="100">
        <v>794200</v>
      </c>
      <c r="F39" s="100">
        <v>100</v>
      </c>
      <c r="G39" s="100">
        <v>0</v>
      </c>
      <c r="H39" s="100">
        <v>794200</v>
      </c>
      <c r="I39" s="100">
        <v>100</v>
      </c>
      <c r="J39" s="398">
        <v>0</v>
      </c>
      <c r="K39" s="631">
        <v>4694920.57</v>
      </c>
      <c r="L39" s="632">
        <f t="shared" si="3"/>
        <v>-3900720.5700000003</v>
      </c>
      <c r="M39" s="636">
        <v>4689720.57</v>
      </c>
      <c r="N39" s="631">
        <f t="shared" si="1"/>
        <v>-8590441.1400000006</v>
      </c>
      <c r="O39" s="634"/>
      <c r="P39" s="634">
        <v>703200</v>
      </c>
      <c r="Q39" s="631">
        <f t="shared" si="2"/>
        <v>-91000</v>
      </c>
      <c r="R39" s="637"/>
      <c r="S39" s="631"/>
      <c r="T39" s="221"/>
      <c r="U39" s="221"/>
    </row>
    <row r="40" spans="1:21" s="224" customFormat="1" ht="27" customHeight="1">
      <c r="A40" s="601">
        <v>33</v>
      </c>
      <c r="B40" s="227" t="s">
        <v>51</v>
      </c>
      <c r="C40" s="226">
        <v>2</v>
      </c>
      <c r="D40" s="100">
        <v>149200</v>
      </c>
      <c r="E40" s="100">
        <v>149200</v>
      </c>
      <c r="F40" s="100">
        <v>100</v>
      </c>
      <c r="G40" s="100">
        <v>0</v>
      </c>
      <c r="H40" s="100">
        <v>149200</v>
      </c>
      <c r="I40" s="100">
        <v>100</v>
      </c>
      <c r="J40" s="398">
        <v>0</v>
      </c>
      <c r="K40" s="631">
        <v>6140184.5700000003</v>
      </c>
      <c r="L40" s="632">
        <f t="shared" si="3"/>
        <v>-5990984.5700000003</v>
      </c>
      <c r="M40" s="636">
        <v>6140184.5700000003</v>
      </c>
      <c r="N40" s="631">
        <f t="shared" si="1"/>
        <v>-12131169.140000001</v>
      </c>
      <c r="O40" s="634"/>
      <c r="P40" s="634">
        <v>149200</v>
      </c>
      <c r="Q40" s="631">
        <f t="shared" si="2"/>
        <v>0</v>
      </c>
      <c r="R40" s="637"/>
      <c r="S40" s="631"/>
      <c r="T40" s="221"/>
      <c r="U40" s="221"/>
    </row>
    <row r="41" spans="1:21" s="224" customFormat="1" ht="27" customHeight="1">
      <c r="A41" s="601">
        <v>34</v>
      </c>
      <c r="B41" s="227" t="s">
        <v>52</v>
      </c>
      <c r="C41" s="226">
        <v>5</v>
      </c>
      <c r="D41" s="100">
        <v>596800</v>
      </c>
      <c r="E41" s="100">
        <v>596800</v>
      </c>
      <c r="F41" s="100">
        <v>100</v>
      </c>
      <c r="G41" s="100">
        <v>0</v>
      </c>
      <c r="H41" s="100">
        <v>596800</v>
      </c>
      <c r="I41" s="100">
        <v>100</v>
      </c>
      <c r="J41" s="398">
        <v>0</v>
      </c>
      <c r="K41" s="631">
        <v>17132723.060000002</v>
      </c>
      <c r="L41" s="632">
        <f t="shared" si="3"/>
        <v>-16535923.060000002</v>
      </c>
      <c r="M41" s="636">
        <v>6890723.0600000005</v>
      </c>
      <c r="N41" s="631">
        <f t="shared" si="1"/>
        <v>-23426646.120000005</v>
      </c>
      <c r="O41" s="634"/>
      <c r="P41" s="634">
        <v>791200</v>
      </c>
      <c r="Q41" s="631">
        <f t="shared" si="2"/>
        <v>194400</v>
      </c>
      <c r="R41" s="637"/>
      <c r="S41" s="631"/>
      <c r="T41" s="221"/>
      <c r="U41" s="221"/>
    </row>
    <row r="42" spans="1:21" s="224" customFormat="1" ht="27" customHeight="1">
      <c r="A42" s="601">
        <v>35</v>
      </c>
      <c r="B42" s="227" t="s">
        <v>21</v>
      </c>
      <c r="C42" s="226">
        <v>1</v>
      </c>
      <c r="D42" s="100">
        <v>950000</v>
      </c>
      <c r="E42" s="100">
        <v>950000</v>
      </c>
      <c r="F42" s="100">
        <v>100</v>
      </c>
      <c r="G42" s="100">
        <v>0</v>
      </c>
      <c r="H42" s="100">
        <v>950000</v>
      </c>
      <c r="I42" s="100">
        <v>100</v>
      </c>
      <c r="J42" s="398">
        <v>0</v>
      </c>
      <c r="K42" s="631"/>
      <c r="L42" s="632"/>
      <c r="M42" s="636"/>
      <c r="N42" s="631"/>
      <c r="O42" s="634"/>
      <c r="P42" s="634">
        <v>972100</v>
      </c>
      <c r="Q42" s="631">
        <f t="shared" si="2"/>
        <v>22100</v>
      </c>
      <c r="R42" s="637"/>
      <c r="S42" s="631"/>
      <c r="T42" s="221"/>
      <c r="U42" s="221"/>
    </row>
    <row r="43" spans="1:21" s="224" customFormat="1" ht="27" customHeight="1">
      <c r="A43" s="601">
        <v>36</v>
      </c>
      <c r="B43" s="227" t="s">
        <v>53</v>
      </c>
      <c r="C43" s="226">
        <v>2</v>
      </c>
      <c r="D43" s="100">
        <v>520600</v>
      </c>
      <c r="E43" s="100">
        <v>520600</v>
      </c>
      <c r="F43" s="100">
        <v>100</v>
      </c>
      <c r="G43" s="100">
        <v>0</v>
      </c>
      <c r="H43" s="100">
        <v>520600</v>
      </c>
      <c r="I43" s="100">
        <v>100</v>
      </c>
      <c r="J43" s="398">
        <v>0</v>
      </c>
      <c r="K43" s="631">
        <v>2655624.1399999997</v>
      </c>
      <c r="L43" s="632">
        <f>D43-K43</f>
        <v>-2135024.1399999997</v>
      </c>
      <c r="M43" s="636">
        <v>2655624.1399999997</v>
      </c>
      <c r="N43" s="631">
        <f t="shared" si="1"/>
        <v>-4790648.2799999993</v>
      </c>
      <c r="O43" s="634"/>
      <c r="P43" s="634">
        <v>545100</v>
      </c>
      <c r="Q43" s="631">
        <f t="shared" si="2"/>
        <v>24500</v>
      </c>
      <c r="R43" s="637"/>
      <c r="S43" s="631"/>
      <c r="T43" s="221"/>
      <c r="U43" s="221"/>
    </row>
    <row r="44" spans="1:21" s="224" customFormat="1" ht="27" customHeight="1">
      <c r="A44" s="601">
        <v>37</v>
      </c>
      <c r="B44" s="227" t="s">
        <v>54</v>
      </c>
      <c r="C44" s="226">
        <v>1</v>
      </c>
      <c r="D44" s="100">
        <v>104000</v>
      </c>
      <c r="E44" s="100">
        <v>104000</v>
      </c>
      <c r="F44" s="100">
        <v>100</v>
      </c>
      <c r="G44" s="100">
        <v>0</v>
      </c>
      <c r="H44" s="100">
        <v>104000</v>
      </c>
      <c r="I44" s="100">
        <v>100</v>
      </c>
      <c r="J44" s="398">
        <v>0</v>
      </c>
      <c r="K44" s="631">
        <v>13634589.67</v>
      </c>
      <c r="L44" s="632">
        <f>D44-K44</f>
        <v>-13530589.67</v>
      </c>
      <c r="M44" s="636">
        <v>13634589.67</v>
      </c>
      <c r="N44" s="631">
        <f t="shared" si="1"/>
        <v>-27165179.34</v>
      </c>
      <c r="O44" s="634"/>
      <c r="P44" s="634">
        <v>104000</v>
      </c>
      <c r="Q44" s="631">
        <f t="shared" si="2"/>
        <v>0</v>
      </c>
      <c r="R44" s="637"/>
      <c r="S44" s="631"/>
      <c r="T44" s="221"/>
      <c r="U44" s="221"/>
    </row>
    <row r="45" spans="1:21" s="224" customFormat="1" ht="27" customHeight="1">
      <c r="A45" s="601">
        <v>38</v>
      </c>
      <c r="B45" s="227" t="s">
        <v>55</v>
      </c>
      <c r="C45" s="226">
        <v>2</v>
      </c>
      <c r="D45" s="100">
        <v>117500</v>
      </c>
      <c r="E45" s="100">
        <v>53600</v>
      </c>
      <c r="F45" s="100">
        <v>45.617021276595743</v>
      </c>
      <c r="G45" s="100">
        <v>0</v>
      </c>
      <c r="H45" s="100">
        <v>53600</v>
      </c>
      <c r="I45" s="100">
        <v>45.617021276595743</v>
      </c>
      <c r="J45" s="398">
        <v>63900</v>
      </c>
      <c r="K45" s="631"/>
      <c r="L45" s="632"/>
      <c r="M45" s="636"/>
      <c r="N45" s="631"/>
      <c r="O45" s="634"/>
      <c r="P45" s="634"/>
      <c r="Q45" s="631"/>
      <c r="R45" s="637"/>
      <c r="S45" s="631"/>
      <c r="T45" s="221"/>
      <c r="U45" s="221"/>
    </row>
    <row r="46" spans="1:21" s="224" customFormat="1" ht="27" customHeight="1">
      <c r="A46" s="601">
        <v>39</v>
      </c>
      <c r="B46" s="227" t="s">
        <v>56</v>
      </c>
      <c r="C46" s="226">
        <v>3</v>
      </c>
      <c r="D46" s="100">
        <v>549000</v>
      </c>
      <c r="E46" s="100">
        <v>549000</v>
      </c>
      <c r="F46" s="100">
        <v>100</v>
      </c>
      <c r="G46" s="100">
        <v>0</v>
      </c>
      <c r="H46" s="100">
        <v>549000</v>
      </c>
      <c r="I46" s="100">
        <v>100</v>
      </c>
      <c r="J46" s="398">
        <v>0</v>
      </c>
      <c r="K46" s="631">
        <v>11664307.32</v>
      </c>
      <c r="L46" s="632">
        <f>D46-K46</f>
        <v>-11115307.32</v>
      </c>
      <c r="M46" s="636">
        <v>11664307.32</v>
      </c>
      <c r="N46" s="631">
        <f t="shared" si="1"/>
        <v>-22779614.640000001</v>
      </c>
      <c r="O46" s="634"/>
      <c r="P46" s="634">
        <v>208000</v>
      </c>
      <c r="Q46" s="631">
        <f t="shared" si="2"/>
        <v>-341000</v>
      </c>
      <c r="R46" s="637"/>
      <c r="S46" s="631"/>
      <c r="T46" s="221"/>
      <c r="U46" s="221"/>
    </row>
    <row r="47" spans="1:21" s="224" customFormat="1" ht="27" customHeight="1">
      <c r="A47" s="601">
        <v>40</v>
      </c>
      <c r="B47" s="227" t="s">
        <v>59</v>
      </c>
      <c r="C47" s="226">
        <v>1</v>
      </c>
      <c r="D47" s="100">
        <v>82165.42</v>
      </c>
      <c r="E47" s="100">
        <v>82165.42</v>
      </c>
      <c r="F47" s="100">
        <v>100</v>
      </c>
      <c r="G47" s="100">
        <v>0</v>
      </c>
      <c r="H47" s="100">
        <v>82165.42</v>
      </c>
      <c r="I47" s="100">
        <v>100</v>
      </c>
      <c r="J47" s="398">
        <v>0</v>
      </c>
      <c r="K47" s="631">
        <v>1075840</v>
      </c>
      <c r="L47" s="632">
        <f>D47-K47</f>
        <v>-993674.58</v>
      </c>
      <c r="M47" s="636">
        <v>734840</v>
      </c>
      <c r="N47" s="631">
        <f t="shared" si="1"/>
        <v>-1728514.58</v>
      </c>
      <c r="O47" s="634"/>
      <c r="P47" s="634">
        <v>149200</v>
      </c>
      <c r="Q47" s="631">
        <f t="shared" si="2"/>
        <v>67034.58</v>
      </c>
      <c r="R47" s="637"/>
      <c r="S47" s="631"/>
      <c r="T47" s="221"/>
      <c r="U47" s="221"/>
    </row>
    <row r="48" spans="1:21" s="224" customFormat="1" ht="27" customHeight="1">
      <c r="A48" s="601">
        <v>41</v>
      </c>
      <c r="B48" s="227" t="s">
        <v>170</v>
      </c>
      <c r="C48" s="226">
        <v>3</v>
      </c>
      <c r="D48" s="100">
        <v>514900</v>
      </c>
      <c r="E48" s="100">
        <v>399800</v>
      </c>
      <c r="F48" s="100">
        <v>77.64614488250146</v>
      </c>
      <c r="G48" s="100">
        <v>0</v>
      </c>
      <c r="H48" s="100">
        <v>399800</v>
      </c>
      <c r="I48" s="100">
        <v>77.64614488250146</v>
      </c>
      <c r="J48" s="398">
        <v>115100</v>
      </c>
      <c r="K48" s="631"/>
      <c r="L48" s="632"/>
      <c r="M48" s="636"/>
      <c r="N48" s="631"/>
      <c r="O48" s="634"/>
      <c r="P48" s="634">
        <v>400110</v>
      </c>
      <c r="Q48" s="631">
        <f t="shared" si="2"/>
        <v>-114790</v>
      </c>
      <c r="R48" s="637"/>
      <c r="S48" s="631"/>
      <c r="T48" s="221"/>
      <c r="U48" s="221"/>
    </row>
    <row r="49" spans="1:21" s="224" customFormat="1" ht="27" customHeight="1">
      <c r="A49" s="601">
        <v>42</v>
      </c>
      <c r="B49" s="227" t="s">
        <v>16</v>
      </c>
      <c r="C49" s="226">
        <v>3</v>
      </c>
      <c r="D49" s="100">
        <v>565700</v>
      </c>
      <c r="E49" s="100">
        <v>74700</v>
      </c>
      <c r="F49" s="100">
        <v>13.204878911083613</v>
      </c>
      <c r="G49" s="100">
        <v>0</v>
      </c>
      <c r="H49" s="100">
        <v>74700</v>
      </c>
      <c r="I49" s="100">
        <v>13.204878911083613</v>
      </c>
      <c r="J49" s="398">
        <v>491000</v>
      </c>
      <c r="K49" s="631"/>
      <c r="L49" s="632"/>
      <c r="M49" s="636"/>
      <c r="N49" s="631"/>
      <c r="O49" s="634"/>
      <c r="P49" s="634"/>
      <c r="Q49" s="631"/>
      <c r="R49" s="637"/>
      <c r="S49" s="631"/>
      <c r="T49" s="221"/>
      <c r="U49" s="221"/>
    </row>
    <row r="50" spans="1:21" s="224" customFormat="1" ht="27" customHeight="1">
      <c r="A50" s="601">
        <v>43</v>
      </c>
      <c r="B50" s="227" t="s">
        <v>63</v>
      </c>
      <c r="C50" s="226">
        <v>3</v>
      </c>
      <c r="D50" s="100">
        <v>117600</v>
      </c>
      <c r="E50" s="100">
        <v>117600</v>
      </c>
      <c r="F50" s="100">
        <v>100</v>
      </c>
      <c r="G50" s="100">
        <v>0</v>
      </c>
      <c r="H50" s="100">
        <v>117600</v>
      </c>
      <c r="I50" s="100">
        <v>100</v>
      </c>
      <c r="J50" s="398">
        <v>0</v>
      </c>
      <c r="K50" s="631">
        <v>2111974.1500000004</v>
      </c>
      <c r="L50" s="632">
        <f>D50-K50</f>
        <v>-1994374.1500000004</v>
      </c>
      <c r="M50" s="636">
        <v>2111974.1500000004</v>
      </c>
      <c r="N50" s="631">
        <f t="shared" si="1"/>
        <v>-4106348.3000000007</v>
      </c>
      <c r="O50" s="634"/>
      <c r="P50" s="634">
        <v>135600</v>
      </c>
      <c r="Q50" s="631">
        <f t="shared" si="2"/>
        <v>18000</v>
      </c>
      <c r="R50" s="637"/>
      <c r="S50" s="631"/>
      <c r="T50" s="221"/>
      <c r="U50" s="221"/>
    </row>
    <row r="51" spans="1:21" s="224" customFormat="1" ht="27" customHeight="1">
      <c r="A51" s="601">
        <v>44</v>
      </c>
      <c r="B51" s="227" t="s">
        <v>581</v>
      </c>
      <c r="C51" s="226">
        <v>2</v>
      </c>
      <c r="D51" s="100">
        <v>725000</v>
      </c>
      <c r="E51" s="100">
        <v>225000</v>
      </c>
      <c r="F51" s="100">
        <v>31.03448275862069</v>
      </c>
      <c r="G51" s="100">
        <v>0</v>
      </c>
      <c r="H51" s="100">
        <v>225000</v>
      </c>
      <c r="I51" s="100">
        <v>31.03448275862069</v>
      </c>
      <c r="J51" s="398">
        <v>500000</v>
      </c>
      <c r="K51" s="631"/>
      <c r="L51" s="632"/>
      <c r="M51" s="636"/>
      <c r="N51" s="631"/>
      <c r="O51" s="634"/>
      <c r="P51" s="634"/>
      <c r="Q51" s="631"/>
      <c r="R51" s="637"/>
      <c r="S51" s="631"/>
      <c r="T51" s="221"/>
      <c r="U51" s="221"/>
    </row>
    <row r="52" spans="1:21" s="224" customFormat="1" ht="27" customHeight="1">
      <c r="A52" s="601">
        <v>45</v>
      </c>
      <c r="B52" s="227" t="s">
        <v>64</v>
      </c>
      <c r="C52" s="226">
        <v>1</v>
      </c>
      <c r="D52" s="100">
        <v>60000</v>
      </c>
      <c r="E52" s="100">
        <v>60000</v>
      </c>
      <c r="F52" s="100">
        <v>100</v>
      </c>
      <c r="G52" s="100">
        <v>0</v>
      </c>
      <c r="H52" s="100">
        <v>60000</v>
      </c>
      <c r="I52" s="100">
        <v>100</v>
      </c>
      <c r="J52" s="398">
        <v>0</v>
      </c>
      <c r="K52" s="631"/>
      <c r="L52" s="632"/>
      <c r="M52" s="636"/>
      <c r="N52" s="631"/>
      <c r="O52" s="634"/>
      <c r="P52" s="634">
        <v>60000</v>
      </c>
      <c r="Q52" s="631">
        <f t="shared" si="2"/>
        <v>0</v>
      </c>
      <c r="R52" s="637"/>
      <c r="S52" s="631"/>
      <c r="T52" s="221"/>
      <c r="U52" s="221"/>
    </row>
    <row r="53" spans="1:21" s="224" customFormat="1" ht="27" customHeight="1">
      <c r="A53" s="601">
        <v>46</v>
      </c>
      <c r="B53" s="227" t="s">
        <v>65</v>
      </c>
      <c r="C53" s="226">
        <v>1</v>
      </c>
      <c r="D53" s="100">
        <v>342400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398">
        <v>342400</v>
      </c>
      <c r="K53" s="631"/>
      <c r="L53" s="632"/>
      <c r="M53" s="636"/>
      <c r="N53" s="631"/>
      <c r="O53" s="634"/>
      <c r="P53" s="634"/>
      <c r="Q53" s="631"/>
      <c r="R53" s="637"/>
      <c r="S53" s="631"/>
      <c r="T53" s="221"/>
      <c r="U53" s="221"/>
    </row>
    <row r="54" spans="1:21" s="224" customFormat="1" ht="27" customHeight="1">
      <c r="A54" s="601">
        <v>47</v>
      </c>
      <c r="B54" s="227" t="s">
        <v>162</v>
      </c>
      <c r="C54" s="226">
        <v>1</v>
      </c>
      <c r="D54" s="100">
        <v>267000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398">
        <v>267000</v>
      </c>
      <c r="K54" s="631"/>
      <c r="L54" s="632"/>
      <c r="M54" s="636"/>
      <c r="N54" s="631"/>
      <c r="O54" s="634"/>
      <c r="P54" s="634"/>
      <c r="Q54" s="631"/>
      <c r="R54" s="637"/>
      <c r="S54" s="631"/>
      <c r="T54" s="221"/>
      <c r="U54" s="221"/>
    </row>
    <row r="55" spans="1:21" s="224" customFormat="1" ht="27" customHeight="1">
      <c r="A55" s="601">
        <v>48</v>
      </c>
      <c r="B55" s="227" t="s">
        <v>66</v>
      </c>
      <c r="C55" s="226">
        <v>1</v>
      </c>
      <c r="D55" s="100">
        <v>34359.47</v>
      </c>
      <c r="E55" s="100">
        <v>34359.47</v>
      </c>
      <c r="F55" s="100">
        <v>100</v>
      </c>
      <c r="G55" s="100">
        <v>0</v>
      </c>
      <c r="H55" s="100">
        <v>34359.47</v>
      </c>
      <c r="I55" s="100">
        <v>100</v>
      </c>
      <c r="J55" s="398">
        <v>0</v>
      </c>
      <c r="K55" s="631">
        <v>2623419.9999999995</v>
      </c>
      <c r="L55" s="632">
        <f>D55-K55</f>
        <v>-2589060.5299999993</v>
      </c>
      <c r="M55" s="636">
        <v>2623419.9999999995</v>
      </c>
      <c r="N55" s="631">
        <f t="shared" si="1"/>
        <v>-5212480.5299999993</v>
      </c>
      <c r="O55" s="634"/>
      <c r="P55" s="634">
        <v>45200</v>
      </c>
      <c r="Q55" s="631">
        <f t="shared" si="2"/>
        <v>10840.529999999999</v>
      </c>
      <c r="R55" s="637"/>
      <c r="S55" s="631"/>
      <c r="T55" s="221"/>
      <c r="U55" s="221"/>
    </row>
    <row r="56" spans="1:21" s="224" customFormat="1" ht="27" customHeight="1">
      <c r="A56" s="601">
        <v>49</v>
      </c>
      <c r="B56" s="227" t="s">
        <v>68</v>
      </c>
      <c r="C56" s="226">
        <v>5</v>
      </c>
      <c r="D56" s="100">
        <v>939826.25</v>
      </c>
      <c r="E56" s="100">
        <v>102826.25</v>
      </c>
      <c r="F56" s="100">
        <v>10.940985102299495</v>
      </c>
      <c r="G56" s="100">
        <v>0</v>
      </c>
      <c r="H56" s="100">
        <v>102826.25</v>
      </c>
      <c r="I56" s="100">
        <v>10.940985102299495</v>
      </c>
      <c r="J56" s="398">
        <v>837000</v>
      </c>
      <c r="K56" s="631"/>
      <c r="L56" s="632"/>
      <c r="M56" s="636"/>
      <c r="N56" s="631"/>
      <c r="O56" s="634"/>
      <c r="P56" s="634">
        <v>149200</v>
      </c>
      <c r="Q56" s="631">
        <f t="shared" si="2"/>
        <v>-790626.25</v>
      </c>
      <c r="R56" s="637"/>
      <c r="S56" s="631"/>
      <c r="T56" s="221"/>
      <c r="U56" s="221"/>
    </row>
    <row r="57" spans="1:21" s="224" customFormat="1" ht="27" customHeight="1">
      <c r="A57" s="601">
        <v>50</v>
      </c>
      <c r="B57" s="227" t="s">
        <v>69</v>
      </c>
      <c r="C57" s="226">
        <v>3</v>
      </c>
      <c r="D57" s="100">
        <v>1361654</v>
      </c>
      <c r="E57" s="100">
        <v>1161954</v>
      </c>
      <c r="F57" s="100">
        <v>85.334012899018404</v>
      </c>
      <c r="G57" s="100">
        <v>0</v>
      </c>
      <c r="H57" s="100">
        <v>1161954</v>
      </c>
      <c r="I57" s="100">
        <v>85.334012899018404</v>
      </c>
      <c r="J57" s="398">
        <v>199700</v>
      </c>
      <c r="K57" s="631">
        <v>1628195.35</v>
      </c>
      <c r="L57" s="632">
        <f t="shared" ref="L57:L63" si="4">D57-K57</f>
        <v>-266541.35000000009</v>
      </c>
      <c r="M57" s="636">
        <v>1006102.3300000001</v>
      </c>
      <c r="N57" s="631">
        <f t="shared" si="1"/>
        <v>-1272643.6800000002</v>
      </c>
      <c r="O57" s="634"/>
      <c r="P57" s="634">
        <v>1174700</v>
      </c>
      <c r="Q57" s="631">
        <f t="shared" si="2"/>
        <v>-186954</v>
      </c>
      <c r="R57" s="637"/>
      <c r="S57" s="631"/>
      <c r="T57" s="221"/>
      <c r="U57" s="221"/>
    </row>
    <row r="58" spans="1:21" s="224" customFormat="1" ht="27" customHeight="1">
      <c r="A58" s="601">
        <v>51</v>
      </c>
      <c r="B58" s="227" t="s">
        <v>23</v>
      </c>
      <c r="C58" s="226">
        <v>1</v>
      </c>
      <c r="D58" s="100">
        <v>498000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398">
        <v>498000</v>
      </c>
      <c r="K58" s="631"/>
      <c r="L58" s="632"/>
      <c r="M58" s="636"/>
      <c r="N58" s="631"/>
      <c r="O58" s="634"/>
      <c r="P58" s="634"/>
      <c r="Q58" s="631"/>
      <c r="R58" s="637"/>
      <c r="S58" s="631"/>
      <c r="T58" s="221"/>
      <c r="U58" s="221"/>
    </row>
    <row r="59" spans="1:21" s="224" customFormat="1" ht="27" customHeight="1">
      <c r="A59" s="601">
        <v>52</v>
      </c>
      <c r="B59" s="227" t="s">
        <v>70</v>
      </c>
      <c r="C59" s="226">
        <v>6</v>
      </c>
      <c r="D59" s="100">
        <v>818200</v>
      </c>
      <c r="E59" s="100">
        <v>301200</v>
      </c>
      <c r="F59" s="100">
        <v>36.81251527743828</v>
      </c>
      <c r="G59" s="100">
        <v>0</v>
      </c>
      <c r="H59" s="100">
        <v>301200</v>
      </c>
      <c r="I59" s="100">
        <v>36.81251527743828</v>
      </c>
      <c r="J59" s="398">
        <v>517000</v>
      </c>
      <c r="K59" s="631">
        <v>716227.13</v>
      </c>
      <c r="L59" s="632">
        <f t="shared" si="4"/>
        <v>101972.87</v>
      </c>
      <c r="M59" s="636">
        <v>716227.13</v>
      </c>
      <c r="N59" s="631">
        <f t="shared" si="1"/>
        <v>-614254.26</v>
      </c>
      <c r="O59" s="634"/>
      <c r="P59" s="634">
        <v>253200</v>
      </c>
      <c r="Q59" s="631">
        <f t="shared" si="2"/>
        <v>-565000</v>
      </c>
      <c r="R59" s="637"/>
      <c r="S59" s="631"/>
      <c r="T59" s="221"/>
      <c r="U59" s="221"/>
    </row>
    <row r="60" spans="1:21" s="224" customFormat="1" ht="27" customHeight="1">
      <c r="A60" s="601">
        <v>53</v>
      </c>
      <c r="B60" s="227" t="s">
        <v>163</v>
      </c>
      <c r="C60" s="226">
        <v>5</v>
      </c>
      <c r="D60" s="100">
        <v>479200</v>
      </c>
      <c r="E60" s="100">
        <v>479200</v>
      </c>
      <c r="F60" s="100">
        <v>100</v>
      </c>
      <c r="G60" s="100">
        <v>0</v>
      </c>
      <c r="H60" s="100">
        <v>479200</v>
      </c>
      <c r="I60" s="100">
        <v>100</v>
      </c>
      <c r="J60" s="398">
        <v>0</v>
      </c>
      <c r="K60" s="631">
        <v>2507800</v>
      </c>
      <c r="L60" s="632">
        <f t="shared" si="4"/>
        <v>-2028600</v>
      </c>
      <c r="M60" s="636">
        <v>2296800</v>
      </c>
      <c r="N60" s="631">
        <f t="shared" si="1"/>
        <v>-4325400</v>
      </c>
      <c r="O60" s="634"/>
      <c r="P60" s="634">
        <v>524400</v>
      </c>
      <c r="Q60" s="631">
        <f t="shared" si="2"/>
        <v>45200</v>
      </c>
      <c r="R60" s="637"/>
      <c r="S60" s="631"/>
      <c r="T60" s="221"/>
      <c r="U60" s="221"/>
    </row>
    <row r="61" spans="1:21" s="224" customFormat="1" ht="27" customHeight="1">
      <c r="A61" s="601">
        <v>54</v>
      </c>
      <c r="B61" s="227" t="s">
        <v>71</v>
      </c>
      <c r="C61" s="226">
        <v>2</v>
      </c>
      <c r="D61" s="100">
        <v>131400</v>
      </c>
      <c r="E61" s="100">
        <v>131400</v>
      </c>
      <c r="F61" s="100">
        <v>100</v>
      </c>
      <c r="G61" s="100">
        <v>0</v>
      </c>
      <c r="H61" s="100">
        <v>131400</v>
      </c>
      <c r="I61" s="100">
        <v>100</v>
      </c>
      <c r="J61" s="398">
        <v>0</v>
      </c>
      <c r="K61" s="631">
        <v>11973560.67</v>
      </c>
      <c r="L61" s="632">
        <f t="shared" si="4"/>
        <v>-11842160.67</v>
      </c>
      <c r="M61" s="636">
        <v>11939660.67</v>
      </c>
      <c r="N61" s="631">
        <f t="shared" si="1"/>
        <v>-23781821.34</v>
      </c>
      <c r="O61" s="634"/>
      <c r="P61" s="634">
        <v>90400</v>
      </c>
      <c r="Q61" s="631">
        <f t="shared" si="2"/>
        <v>-41000</v>
      </c>
      <c r="R61" s="637"/>
      <c r="S61" s="631"/>
      <c r="T61" s="221"/>
      <c r="U61" s="221"/>
    </row>
    <row r="62" spans="1:21" s="224" customFormat="1" ht="27" customHeight="1">
      <c r="A62" s="601">
        <v>55</v>
      </c>
      <c r="B62" s="227" t="s">
        <v>72</v>
      </c>
      <c r="C62" s="226">
        <v>3</v>
      </c>
      <c r="D62" s="100">
        <v>435800</v>
      </c>
      <c r="E62" s="100">
        <v>149200</v>
      </c>
      <c r="F62" s="100">
        <v>34.235888022028455</v>
      </c>
      <c r="G62" s="100">
        <v>0</v>
      </c>
      <c r="H62" s="100">
        <v>149200</v>
      </c>
      <c r="I62" s="100">
        <v>34.235888022028455</v>
      </c>
      <c r="J62" s="398">
        <v>286600</v>
      </c>
      <c r="K62" s="631">
        <v>79100</v>
      </c>
      <c r="L62" s="632">
        <f t="shared" si="4"/>
        <v>356700</v>
      </c>
      <c r="M62" s="636">
        <v>79100</v>
      </c>
      <c r="N62" s="631">
        <f t="shared" si="1"/>
        <v>277600</v>
      </c>
      <c r="O62" s="634"/>
      <c r="P62" s="634">
        <v>149200</v>
      </c>
      <c r="Q62" s="631">
        <f t="shared" si="2"/>
        <v>-286600</v>
      </c>
      <c r="R62" s="637"/>
      <c r="S62" s="631"/>
      <c r="T62" s="221"/>
      <c r="U62" s="221"/>
    </row>
    <row r="63" spans="1:21" s="224" customFormat="1" ht="27" customHeight="1">
      <c r="A63" s="601">
        <v>56</v>
      </c>
      <c r="B63" s="227" t="s">
        <v>73</v>
      </c>
      <c r="C63" s="226">
        <v>8</v>
      </c>
      <c r="D63" s="100">
        <v>754372</v>
      </c>
      <c r="E63" s="100">
        <v>754372</v>
      </c>
      <c r="F63" s="100">
        <v>100</v>
      </c>
      <c r="G63" s="100">
        <v>0</v>
      </c>
      <c r="H63" s="100">
        <v>754372</v>
      </c>
      <c r="I63" s="100">
        <v>100</v>
      </c>
      <c r="J63" s="398">
        <v>0</v>
      </c>
      <c r="K63" s="631">
        <v>8455357.5099999998</v>
      </c>
      <c r="L63" s="632">
        <f t="shared" si="4"/>
        <v>-7700985.5099999998</v>
      </c>
      <c r="M63" s="636">
        <v>8455357.5099999998</v>
      </c>
      <c r="N63" s="631">
        <f t="shared" si="1"/>
        <v>-16156343.02</v>
      </c>
      <c r="O63" s="634"/>
      <c r="P63" s="634">
        <v>773200</v>
      </c>
      <c r="Q63" s="631">
        <f t="shared" si="2"/>
        <v>18828</v>
      </c>
      <c r="R63" s="637"/>
      <c r="S63" s="631"/>
      <c r="T63" s="221"/>
      <c r="U63" s="221"/>
    </row>
    <row r="64" spans="1:21" s="233" customFormat="1" ht="27" customHeight="1">
      <c r="A64" s="231"/>
      <c r="B64" s="232"/>
      <c r="C64" s="231"/>
      <c r="D64" s="140"/>
      <c r="E64" s="140"/>
      <c r="F64" s="140"/>
      <c r="G64" s="140"/>
      <c r="H64" s="140"/>
      <c r="I64" s="140"/>
      <c r="J64" s="399"/>
      <c r="K64" s="639"/>
      <c r="L64" s="639"/>
      <c r="M64" s="640"/>
      <c r="N64" s="639"/>
      <c r="O64" s="639"/>
      <c r="P64" s="639"/>
      <c r="Q64" s="639"/>
      <c r="R64" s="635"/>
      <c r="S64" s="639"/>
    </row>
    <row r="65" spans="1:13">
      <c r="A65" s="60"/>
      <c r="B65" s="61"/>
      <c r="C65" s="60"/>
      <c r="D65" s="129"/>
      <c r="E65" s="129"/>
      <c r="F65" s="129"/>
      <c r="G65" s="129"/>
      <c r="H65" s="129"/>
      <c r="I65" s="129"/>
      <c r="J65" s="60"/>
      <c r="M65" s="642"/>
    </row>
    <row r="95" spans="5:5">
      <c r="E95" s="130" t="s">
        <v>172</v>
      </c>
    </row>
    <row r="99" spans="18:18">
      <c r="R99" s="644"/>
    </row>
    <row r="100" spans="18:18">
      <c r="R100" s="644"/>
    </row>
    <row r="101" spans="18:18">
      <c r="R101" s="645"/>
    </row>
    <row r="102" spans="18:18">
      <c r="R102" s="644"/>
    </row>
  </sheetData>
  <mergeCells count="11">
    <mergeCell ref="H4:I5"/>
    <mergeCell ref="J4:J6"/>
    <mergeCell ref="A4:A6"/>
    <mergeCell ref="B4:B6"/>
    <mergeCell ref="A1:J1"/>
    <mergeCell ref="A2:J2"/>
    <mergeCell ref="A3:J3"/>
    <mergeCell ref="D4:D6"/>
    <mergeCell ref="E4:F5"/>
    <mergeCell ref="G4:G5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963-99AA-4AA5-8715-238D3AA1A011}">
  <sheetPr>
    <tabColor rgb="FFFFFF00"/>
  </sheetPr>
  <dimension ref="A1:L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2" sqref="A2:K2"/>
    </sheetView>
  </sheetViews>
  <sheetFormatPr defaultColWidth="10.42578125" defaultRowHeight="26.1" customHeight="1"/>
  <cols>
    <col min="1" max="1" width="7.28515625" style="548" customWidth="1"/>
    <col min="2" max="2" width="14.42578125" style="549" customWidth="1"/>
    <col min="3" max="3" width="54.140625" style="548" customWidth="1"/>
    <col min="4" max="5" width="18.140625" style="720" bestFit="1" customWidth="1"/>
    <col min="6" max="6" width="12.42578125" style="721" bestFit="1" customWidth="1"/>
    <col min="7" max="7" width="16.7109375" style="720" customWidth="1"/>
    <col min="8" max="8" width="18.140625" style="720" bestFit="1" customWidth="1"/>
    <col min="9" max="9" width="12.7109375" style="721" bestFit="1" customWidth="1"/>
    <col min="10" max="10" width="18.140625" style="720" bestFit="1" customWidth="1"/>
    <col min="11" max="11" width="14.7109375" style="548" customWidth="1"/>
    <col min="12" max="12" width="24.42578125" style="550" customWidth="1"/>
    <col min="13" max="16384" width="10.42578125" style="551"/>
  </cols>
  <sheetData>
    <row r="1" spans="1:12" s="552" customFormat="1" ht="33">
      <c r="A1" s="1001" t="s">
        <v>510</v>
      </c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550"/>
    </row>
    <row r="2" spans="1:12" s="552" customFormat="1" ht="33">
      <c r="A2" s="1001" t="s">
        <v>668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550"/>
    </row>
    <row r="3" spans="1:12" s="553" customFormat="1" ht="39.75" customHeight="1">
      <c r="A3" s="1002" t="s">
        <v>22</v>
      </c>
      <c r="B3" s="1002" t="s">
        <v>511</v>
      </c>
      <c r="C3" s="1005" t="s">
        <v>3</v>
      </c>
      <c r="D3" s="1006" t="s">
        <v>125</v>
      </c>
      <c r="E3" s="1008" t="s">
        <v>9</v>
      </c>
      <c r="F3" s="1009"/>
      <c r="G3" s="1010" t="s">
        <v>134</v>
      </c>
      <c r="H3" s="1011" t="s">
        <v>166</v>
      </c>
      <c r="I3" s="1009"/>
      <c r="J3" s="1010" t="s">
        <v>4</v>
      </c>
      <c r="K3" s="1002" t="s">
        <v>26</v>
      </c>
      <c r="L3" s="550"/>
    </row>
    <row r="4" spans="1:12" s="555" customFormat="1" ht="30.75">
      <c r="A4" s="1003"/>
      <c r="B4" s="1004"/>
      <c r="C4" s="1004"/>
      <c r="D4" s="1007"/>
      <c r="E4" s="704" t="s">
        <v>110</v>
      </c>
      <c r="F4" s="704" t="s">
        <v>7</v>
      </c>
      <c r="G4" s="1007"/>
      <c r="H4" s="704" t="s">
        <v>110</v>
      </c>
      <c r="I4" s="704" t="s">
        <v>7</v>
      </c>
      <c r="J4" s="1012"/>
      <c r="K4" s="1003"/>
      <c r="L4" s="554"/>
    </row>
    <row r="5" spans="1:12" s="559" customFormat="1" ht="29.25" thickBot="1">
      <c r="A5" s="556"/>
      <c r="B5" s="557"/>
      <c r="C5" s="558" t="s">
        <v>12</v>
      </c>
      <c r="D5" s="705">
        <v>393720.72</v>
      </c>
      <c r="E5" s="705">
        <v>393720.72</v>
      </c>
      <c r="F5" s="706">
        <v>100</v>
      </c>
      <c r="G5" s="705">
        <v>0</v>
      </c>
      <c r="H5" s="705">
        <v>393720.72</v>
      </c>
      <c r="I5" s="705">
        <v>100</v>
      </c>
      <c r="J5" s="705">
        <v>0</v>
      </c>
      <c r="K5" s="557"/>
      <c r="L5" s="554"/>
    </row>
    <row r="6" spans="1:12" s="562" customFormat="1" ht="45.75" thickTop="1">
      <c r="A6" s="563">
        <v>1</v>
      </c>
      <c r="B6" s="560" t="s">
        <v>601</v>
      </c>
      <c r="C6" s="561" t="s">
        <v>602</v>
      </c>
      <c r="D6" s="707">
        <v>393720.72</v>
      </c>
      <c r="E6" s="708">
        <v>393720.72</v>
      </c>
      <c r="F6" s="709">
        <v>100</v>
      </c>
      <c r="G6" s="707"/>
      <c r="H6" s="710">
        <v>393720.72</v>
      </c>
      <c r="I6" s="711">
        <v>100</v>
      </c>
      <c r="J6" s="712">
        <v>0</v>
      </c>
      <c r="K6" s="564" t="s">
        <v>603</v>
      </c>
      <c r="L6" s="565"/>
    </row>
    <row r="7" spans="1:12" s="562" customFormat="1" ht="28.5">
      <c r="A7" s="563"/>
      <c r="B7" s="566"/>
      <c r="C7" s="567"/>
      <c r="D7" s="707"/>
      <c r="E7" s="708"/>
      <c r="F7" s="709"/>
      <c r="G7" s="707"/>
      <c r="H7" s="710"/>
      <c r="I7" s="711"/>
      <c r="J7" s="713"/>
      <c r="K7" s="564"/>
      <c r="L7" s="565"/>
    </row>
    <row r="8" spans="1:12" s="572" customFormat="1" ht="28.5">
      <c r="A8" s="568"/>
      <c r="B8" s="569"/>
      <c r="C8" s="570"/>
      <c r="D8" s="714"/>
      <c r="E8" s="715"/>
      <c r="F8" s="716"/>
      <c r="G8" s="714"/>
      <c r="H8" s="717"/>
      <c r="I8" s="718"/>
      <c r="J8" s="719"/>
      <c r="K8" s="571"/>
      <c r="L8" s="550"/>
    </row>
    <row r="9" spans="1:12" ht="26.25"/>
    <row r="10" spans="1:12" ht="26.25"/>
    <row r="11" spans="1:12" ht="26.25">
      <c r="D11" s="722"/>
    </row>
    <row r="12" spans="1:12" ht="26.25"/>
    <row r="13" spans="1:12" ht="26.25">
      <c r="G13" s="720" t="s">
        <v>411</v>
      </c>
    </row>
    <row r="14" spans="1:12" ht="26.25"/>
    <row r="15" spans="1:12" ht="26.25"/>
    <row r="16" spans="1:12" ht="26.25"/>
    <row r="17" ht="26.25"/>
    <row r="18" ht="26.25"/>
    <row r="19" ht="26.25"/>
    <row r="20" ht="26.25"/>
    <row r="21" ht="26.25"/>
  </sheetData>
  <mergeCells count="11">
    <mergeCell ref="A1:K1"/>
    <mergeCell ref="A3:A4"/>
    <mergeCell ref="B3:B4"/>
    <mergeCell ref="C3:C4"/>
    <mergeCell ref="D3:D4"/>
    <mergeCell ref="E3:F3"/>
    <mergeCell ref="G3:G4"/>
    <mergeCell ref="H3:I3"/>
    <mergeCell ref="J3:J4"/>
    <mergeCell ref="K3:K4"/>
    <mergeCell ref="A2:K2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CFDE-E359-4FE3-B571-3DB0212B94E7}">
  <sheetPr>
    <tabColor theme="5" tint="0.39997558519241921"/>
  </sheetPr>
  <dimension ref="A1:Q12"/>
  <sheetViews>
    <sheetView zoomScale="80" zoomScaleNormal="80" workbookViewId="0">
      <selection activeCell="E8" sqref="E8"/>
    </sheetView>
  </sheetViews>
  <sheetFormatPr defaultColWidth="10.42578125" defaultRowHeight="27" customHeight="1"/>
  <cols>
    <col min="1" max="1" width="9.28515625" style="802" customWidth="1"/>
    <col min="2" max="2" width="49.7109375" style="551" customWidth="1"/>
    <col min="3" max="3" width="15.5703125" style="803" customWidth="1"/>
    <col min="4" max="4" width="19.85546875" style="804" bestFit="1" customWidth="1"/>
    <col min="5" max="5" width="18.7109375" style="804" customWidth="1"/>
    <col min="6" max="6" width="10.85546875" style="805" customWidth="1"/>
    <col min="7" max="8" width="18.7109375" style="806" customWidth="1"/>
    <col min="9" max="9" width="12" style="807" customWidth="1"/>
    <col min="10" max="10" width="19.85546875" style="804" bestFit="1" customWidth="1"/>
    <col min="11" max="11" width="14.5703125" style="808" customWidth="1"/>
    <col min="12" max="12" width="28.28515625" style="852" bestFit="1" customWidth="1"/>
    <col min="13" max="13" width="19.42578125" style="809" customWidth="1"/>
    <col min="14" max="14" width="19" style="810" customWidth="1"/>
    <col min="15" max="16" width="10.42578125" style="809"/>
    <col min="17" max="17" width="26.7109375" style="811" bestFit="1" customWidth="1"/>
    <col min="18" max="18" width="14.5703125" style="809" bestFit="1" customWidth="1"/>
    <col min="19" max="16384" width="10.42578125" style="809"/>
  </cols>
  <sheetData>
    <row r="1" spans="1:17" s="776" customFormat="1" ht="28.5">
      <c r="A1" s="1016" t="s">
        <v>606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852"/>
      <c r="N1" s="777"/>
      <c r="Q1" s="778"/>
    </row>
    <row r="2" spans="1:17" s="776" customFormat="1" ht="28.5">
      <c r="A2" s="1016" t="s">
        <v>669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852"/>
      <c r="N2" s="777"/>
      <c r="Q2" s="778"/>
    </row>
    <row r="3" spans="1:17" s="776" customFormat="1" ht="17.25" customHeight="1">
      <c r="A3" s="779"/>
      <c r="B3" s="780"/>
      <c r="C3" s="781"/>
      <c r="D3" s="781"/>
      <c r="E3" s="781"/>
      <c r="F3" s="781"/>
      <c r="G3" s="781"/>
      <c r="H3" s="781"/>
      <c r="I3" s="782"/>
      <c r="J3" s="781"/>
      <c r="K3" s="781"/>
      <c r="L3" s="852"/>
      <c r="N3" s="777"/>
      <c r="Q3" s="778"/>
    </row>
    <row r="4" spans="1:17" s="783" customFormat="1" ht="22.5" customHeight="1">
      <c r="A4" s="1002" t="s">
        <v>112</v>
      </c>
      <c r="B4" s="1005" t="s">
        <v>3</v>
      </c>
      <c r="C4" s="1002" t="s">
        <v>178</v>
      </c>
      <c r="D4" s="1018" t="s">
        <v>179</v>
      </c>
      <c r="E4" s="1021" t="s">
        <v>9</v>
      </c>
      <c r="F4" s="1022"/>
      <c r="G4" s="1018" t="s">
        <v>25</v>
      </c>
      <c r="H4" s="1018" t="s">
        <v>146</v>
      </c>
      <c r="I4" s="1025"/>
      <c r="J4" s="1025" t="s">
        <v>4</v>
      </c>
      <c r="K4" s="1002" t="s">
        <v>26</v>
      </c>
      <c r="L4" s="548"/>
      <c r="N4" s="784"/>
      <c r="Q4" s="785"/>
    </row>
    <row r="5" spans="1:17" s="786" customFormat="1" ht="22.5">
      <c r="A5" s="1013"/>
      <c r="B5" s="1017"/>
      <c r="C5" s="1013"/>
      <c r="D5" s="1019"/>
      <c r="E5" s="1023"/>
      <c r="F5" s="1024"/>
      <c r="G5" s="1019"/>
      <c r="H5" s="1026"/>
      <c r="I5" s="1026"/>
      <c r="J5" s="1027"/>
      <c r="K5" s="1013"/>
      <c r="L5" s="853"/>
      <c r="N5" s="787"/>
      <c r="Q5" s="788"/>
    </row>
    <row r="6" spans="1:17" s="786" customFormat="1" ht="22.5">
      <c r="A6" s="1003"/>
      <c r="B6" s="1004"/>
      <c r="C6" s="1003"/>
      <c r="D6" s="1020"/>
      <c r="E6" s="789" t="s">
        <v>110</v>
      </c>
      <c r="F6" s="790" t="s">
        <v>7</v>
      </c>
      <c r="G6" s="1020"/>
      <c r="H6" s="791" t="s">
        <v>110</v>
      </c>
      <c r="I6" s="792" t="s">
        <v>7</v>
      </c>
      <c r="J6" s="1026"/>
      <c r="K6" s="1003"/>
      <c r="L6" s="853"/>
      <c r="N6" s="787"/>
      <c r="Q6" s="788"/>
    </row>
    <row r="7" spans="1:17" s="794" customFormat="1" ht="21" thickBot="1">
      <c r="A7" s="1014" t="s">
        <v>12</v>
      </c>
      <c r="B7" s="1015"/>
      <c r="C7" s="854"/>
      <c r="D7" s="855">
        <v>161599400</v>
      </c>
      <c r="E7" s="855">
        <v>111100</v>
      </c>
      <c r="F7" s="855">
        <v>6.8750255260848742E-2</v>
      </c>
      <c r="G7" s="855">
        <v>970000</v>
      </c>
      <c r="H7" s="855">
        <v>1081100</v>
      </c>
      <c r="I7" s="855">
        <v>0.66900000866339848</v>
      </c>
      <c r="J7" s="855">
        <v>160518300</v>
      </c>
      <c r="K7" s="856"/>
      <c r="L7" s="857"/>
      <c r="M7" s="793"/>
      <c r="N7" s="793"/>
      <c r="Q7" s="795"/>
    </row>
    <row r="8" spans="1:17" s="799" customFormat="1" ht="102" thickTop="1">
      <c r="A8" s="796">
        <v>1</v>
      </c>
      <c r="B8" s="858" t="s">
        <v>607</v>
      </c>
      <c r="C8" s="797" t="s">
        <v>608</v>
      </c>
      <c r="D8" s="798">
        <v>1088700</v>
      </c>
      <c r="E8" s="798">
        <v>111100</v>
      </c>
      <c r="F8" s="798">
        <v>10.204831450353632</v>
      </c>
      <c r="G8" s="798">
        <v>970000</v>
      </c>
      <c r="H8" s="798">
        <v>1081100</v>
      </c>
      <c r="I8" s="798">
        <v>99.301919720767884</v>
      </c>
      <c r="J8" s="798">
        <v>7600</v>
      </c>
      <c r="K8" s="796" t="s">
        <v>609</v>
      </c>
      <c r="L8" s="859"/>
      <c r="N8" s="800"/>
      <c r="Q8" s="801"/>
    </row>
    <row r="9" spans="1:17" s="799" customFormat="1" ht="60.75">
      <c r="A9" s="860">
        <v>2</v>
      </c>
      <c r="B9" s="861" t="s">
        <v>613</v>
      </c>
      <c r="C9" s="862" t="s">
        <v>614</v>
      </c>
      <c r="D9" s="863">
        <v>100596600</v>
      </c>
      <c r="E9" s="863"/>
      <c r="F9" s="863">
        <v>0</v>
      </c>
      <c r="G9" s="863"/>
      <c r="H9" s="863">
        <v>0</v>
      </c>
      <c r="I9" s="863">
        <v>0</v>
      </c>
      <c r="J9" s="863">
        <v>100596600</v>
      </c>
      <c r="K9" s="860" t="s">
        <v>181</v>
      </c>
      <c r="L9" s="859"/>
      <c r="N9" s="800"/>
      <c r="Q9" s="801"/>
    </row>
    <row r="10" spans="1:17" s="799" customFormat="1" ht="101.25">
      <c r="A10" s="860">
        <v>3</v>
      </c>
      <c r="B10" s="869" t="s">
        <v>628</v>
      </c>
      <c r="C10" s="870" t="s">
        <v>629</v>
      </c>
      <c r="D10" s="871">
        <v>44654100</v>
      </c>
      <c r="E10" s="871"/>
      <c r="F10" s="863">
        <v>0</v>
      </c>
      <c r="G10" s="872"/>
      <c r="H10" s="863">
        <v>0</v>
      </c>
      <c r="I10" s="863">
        <v>0</v>
      </c>
      <c r="J10" s="863">
        <v>44654100</v>
      </c>
      <c r="K10" s="860" t="s">
        <v>181</v>
      </c>
      <c r="L10" s="859"/>
      <c r="N10" s="873"/>
      <c r="Q10" s="874"/>
    </row>
    <row r="11" spans="1:17" s="799" customFormat="1" ht="81">
      <c r="A11" s="1073">
        <v>4</v>
      </c>
      <c r="B11" s="1074" t="s">
        <v>670</v>
      </c>
      <c r="C11" s="1075" t="s">
        <v>671</v>
      </c>
      <c r="D11" s="1076">
        <v>15260000</v>
      </c>
      <c r="E11" s="1076"/>
      <c r="F11" s="863">
        <v>0</v>
      </c>
      <c r="G11" s="1077"/>
      <c r="H11" s="863">
        <v>0</v>
      </c>
      <c r="I11" s="863">
        <v>0</v>
      </c>
      <c r="J11" s="863">
        <v>15260000</v>
      </c>
      <c r="K11" s="1073" t="s">
        <v>181</v>
      </c>
      <c r="L11" s="859"/>
      <c r="N11" s="873"/>
      <c r="Q11" s="874"/>
    </row>
    <row r="12" spans="1:17" ht="27" customHeight="1">
      <c r="A12" s="875"/>
      <c r="B12" s="876"/>
      <c r="C12" s="877"/>
      <c r="D12" s="878"/>
      <c r="E12" s="878"/>
      <c r="F12" s="879"/>
      <c r="G12" s="880"/>
      <c r="H12" s="880"/>
      <c r="I12" s="881"/>
      <c r="J12" s="878"/>
      <c r="K12" s="571"/>
    </row>
  </sheetData>
  <mergeCells count="12">
    <mergeCell ref="K4:K6"/>
    <mergeCell ref="A7:B7"/>
    <mergeCell ref="A1:K1"/>
    <mergeCell ref="A2:K2"/>
    <mergeCell ref="A4:A6"/>
    <mergeCell ref="B4:B6"/>
    <mergeCell ref="C4:C6"/>
    <mergeCell ref="D4:D6"/>
    <mergeCell ref="E4:F5"/>
    <mergeCell ref="G4:G6"/>
    <mergeCell ref="H4:I5"/>
    <mergeCell ref="J4:J6"/>
  </mergeCells>
  <pageMargins left="0.31496062992125984" right="0.11811023622047245" top="0.74803149606299213" bottom="0.74803149606299213" header="0.31496062992125984" footer="0.31496062992125984"/>
  <pageSetup paperSize="9" scale="70" orientation="landscape" horizontalDpi="0" verticalDpi="0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E8" sqref="E8"/>
    </sheetView>
  </sheetViews>
  <sheetFormatPr defaultColWidth="9.140625" defaultRowHeight="24"/>
  <cols>
    <col min="1" max="1" width="6.42578125" style="288" customWidth="1"/>
    <col min="2" max="2" width="54.85546875" style="286" customWidth="1"/>
    <col min="3" max="3" width="24" style="305" bestFit="1" customWidth="1"/>
    <col min="4" max="4" width="27.28515625" style="306" bestFit="1" customWidth="1"/>
    <col min="5" max="5" width="24.42578125" style="307" customWidth="1"/>
    <col min="6" max="6" width="25.85546875" style="307" bestFit="1" customWidth="1"/>
    <col min="7" max="7" width="24.7109375" style="307" customWidth="1"/>
    <col min="8" max="8" width="24.42578125" style="307" bestFit="1" customWidth="1"/>
    <col min="9" max="9" width="12.7109375" style="307" bestFit="1" customWidth="1"/>
    <col min="10" max="10" width="27.28515625" style="307" bestFit="1" customWidth="1"/>
    <col min="11" max="11" width="21.85546875" style="268" bestFit="1" customWidth="1"/>
    <col min="12" max="12" width="22.42578125" style="617" customWidth="1"/>
    <col min="13" max="13" width="11.28515625" style="287" bestFit="1" customWidth="1"/>
    <col min="14" max="16384" width="9.140625" style="287"/>
  </cols>
  <sheetData>
    <row r="1" spans="1:12" s="241" customFormat="1" ht="39.950000000000003" customHeight="1">
      <c r="A1" s="1028" t="str">
        <f>+[2]คีย์ข้อมูล!A1</f>
        <v>รายงานผลการเบิกจ่ายงบประมาณเงินกันไว้เบิกเหลื่อมปี ปีงบประมาณ พ.ศ. 2567</v>
      </c>
      <c r="B1" s="1028"/>
      <c r="C1" s="1028"/>
      <c r="D1" s="1028"/>
      <c r="E1" s="1028"/>
      <c r="F1" s="1028"/>
      <c r="G1" s="1028"/>
      <c r="H1" s="1028"/>
      <c r="I1" s="1028"/>
      <c r="J1" s="1028"/>
      <c r="K1" s="605"/>
      <c r="L1" s="606"/>
    </row>
    <row r="2" spans="1:12" s="241" customFormat="1" ht="39.950000000000003" customHeight="1">
      <c r="A2" s="1028" t="str">
        <f>+[2]คีย์ข้อมูล!A2</f>
        <v>กรมการพัฒนาชุมชน</v>
      </c>
      <c r="B2" s="1028"/>
      <c r="C2" s="1028"/>
      <c r="D2" s="1028"/>
      <c r="E2" s="1028"/>
      <c r="F2" s="1028"/>
      <c r="G2" s="1028"/>
      <c r="H2" s="1028"/>
      <c r="I2" s="1028"/>
      <c r="J2" s="1028"/>
      <c r="K2" s="607"/>
      <c r="L2" s="606"/>
    </row>
    <row r="3" spans="1:12" s="241" customFormat="1" ht="39.950000000000003" customHeight="1">
      <c r="A3" s="1029" t="str">
        <f>+[2]คีย์ข้อมูล!A3</f>
        <v xml:space="preserve">ข้อมูล ณ วันที่ 12 กันยายน 2568  </v>
      </c>
      <c r="B3" s="1029"/>
      <c r="C3" s="1029"/>
      <c r="D3" s="1029"/>
      <c r="E3" s="1029"/>
      <c r="F3" s="1029"/>
      <c r="G3" s="1029"/>
      <c r="H3" s="1029"/>
      <c r="I3" s="1029"/>
      <c r="J3" s="1029"/>
      <c r="K3" s="607"/>
      <c r="L3" s="606"/>
    </row>
    <row r="4" spans="1:12" s="241" customFormat="1" ht="39.950000000000003" customHeight="1">
      <c r="A4" s="1030"/>
      <c r="B4" s="1030"/>
      <c r="C4" s="1030"/>
      <c r="D4" s="1030"/>
      <c r="E4" s="1030"/>
      <c r="F4" s="1030"/>
      <c r="G4" s="1030"/>
      <c r="H4" s="1030"/>
      <c r="I4" s="1030"/>
      <c r="J4" s="1030"/>
      <c r="K4" s="605"/>
      <c r="L4" s="606"/>
    </row>
    <row r="5" spans="1:12" s="5" customFormat="1" ht="39.950000000000003" customHeight="1">
      <c r="A5" s="1031" t="s">
        <v>22</v>
      </c>
      <c r="B5" s="1031" t="s">
        <v>3</v>
      </c>
      <c r="C5" s="1036" t="s">
        <v>24</v>
      </c>
      <c r="D5" s="1032" t="s">
        <v>87</v>
      </c>
      <c r="E5" s="1033"/>
      <c r="F5" s="1034"/>
      <c r="G5" s="1035" t="s">
        <v>2</v>
      </c>
      <c r="H5" s="1035" t="s">
        <v>11</v>
      </c>
      <c r="I5" s="1037" t="s">
        <v>239</v>
      </c>
      <c r="J5" s="1038" t="s">
        <v>4</v>
      </c>
      <c r="K5" s="605"/>
      <c r="L5" s="608"/>
    </row>
    <row r="6" spans="1:12" s="245" customFormat="1" ht="39.950000000000003" customHeight="1">
      <c r="A6" s="1031"/>
      <c r="B6" s="1031"/>
      <c r="C6" s="1036"/>
      <c r="D6" s="242" t="s">
        <v>1</v>
      </c>
      <c r="E6" s="243" t="s">
        <v>6</v>
      </c>
      <c r="F6" s="244" t="s">
        <v>202</v>
      </c>
      <c r="G6" s="1035"/>
      <c r="H6" s="1035"/>
      <c r="I6" s="1031"/>
      <c r="J6" s="1039"/>
      <c r="K6" s="609"/>
      <c r="L6" s="610"/>
    </row>
    <row r="7" spans="1:12" s="169" customFormat="1" ht="54" customHeight="1" thickBot="1">
      <c r="A7" s="246"/>
      <c r="B7" s="247" t="s">
        <v>490</v>
      </c>
      <c r="C7" s="248">
        <v>20776802.449999999</v>
      </c>
      <c r="D7" s="248">
        <v>277156759.49000001</v>
      </c>
      <c r="E7" s="248">
        <v>320218798.42999995</v>
      </c>
      <c r="F7" s="248">
        <v>597375557.91999996</v>
      </c>
      <c r="G7" s="248">
        <v>618152360.36999989</v>
      </c>
      <c r="H7" s="248">
        <v>556463817.91999996</v>
      </c>
      <c r="I7" s="248">
        <v>90.020495527498142</v>
      </c>
      <c r="J7" s="248">
        <v>61688542.449999951</v>
      </c>
      <c r="K7" s="611">
        <f>H7/F7*100</f>
        <v>93.151420499618283</v>
      </c>
      <c r="L7" s="612"/>
    </row>
    <row r="8" spans="1:12" s="169" customFormat="1" ht="54" customHeight="1" thickTop="1">
      <c r="A8" s="249">
        <v>1</v>
      </c>
      <c r="B8" s="250" t="s">
        <v>491</v>
      </c>
      <c r="C8" s="251">
        <v>20776802.449999999</v>
      </c>
      <c r="D8" s="251">
        <v>222898759.48999998</v>
      </c>
      <c r="E8" s="251">
        <v>320218798.42999995</v>
      </c>
      <c r="F8" s="251">
        <v>543117557.91999996</v>
      </c>
      <c r="G8" s="251">
        <v>563894360.36999989</v>
      </c>
      <c r="H8" s="251">
        <v>502205817.91999996</v>
      </c>
      <c r="I8" s="251">
        <v>89.060266109148003</v>
      </c>
      <c r="J8" s="251">
        <v>61688542.449999951</v>
      </c>
      <c r="K8" s="611"/>
      <c r="L8" s="612"/>
    </row>
    <row r="9" spans="1:12" s="245" customFormat="1" ht="54" customHeight="1">
      <c r="A9" s="242"/>
      <c r="B9" s="252" t="s">
        <v>241</v>
      </c>
      <c r="C9" s="253">
        <v>20097562.98</v>
      </c>
      <c r="D9" s="253">
        <v>192044718.47999999</v>
      </c>
      <c r="E9" s="253">
        <v>294540319.22999996</v>
      </c>
      <c r="F9" s="254">
        <v>486585037.70999992</v>
      </c>
      <c r="G9" s="254">
        <v>506682600.68999994</v>
      </c>
      <c r="H9" s="254">
        <v>446448297.70999998</v>
      </c>
      <c r="I9" s="254">
        <v>88.112024589363656</v>
      </c>
      <c r="J9" s="254">
        <v>60234302.979999959</v>
      </c>
      <c r="K9" s="611">
        <f>H9/F9*100</f>
        <v>91.751341103932376</v>
      </c>
      <c r="L9" s="610"/>
    </row>
    <row r="10" spans="1:12" s="258" customFormat="1" ht="54" customHeight="1">
      <c r="A10" s="255"/>
      <c r="B10" s="256" t="s">
        <v>492</v>
      </c>
      <c r="C10" s="257">
        <v>679239.47000000009</v>
      </c>
      <c r="D10" s="257">
        <v>30279114.009999998</v>
      </c>
      <c r="E10" s="257">
        <v>24283699.199999999</v>
      </c>
      <c r="F10" s="254">
        <v>54562813.209999993</v>
      </c>
      <c r="G10" s="254">
        <v>55242052.679999992</v>
      </c>
      <c r="H10" s="257">
        <v>53787813.210000001</v>
      </c>
      <c r="I10" s="254">
        <v>97.367513697537731</v>
      </c>
      <c r="J10" s="254">
        <v>1454239.4699999914</v>
      </c>
      <c r="K10" s="611">
        <f>H10/F10*100</f>
        <v>98.579618691915329</v>
      </c>
      <c r="L10" s="613"/>
    </row>
    <row r="11" spans="1:12" s="262" customFormat="1" ht="54" customHeight="1">
      <c r="A11" s="259"/>
      <c r="B11" s="252" t="s">
        <v>242</v>
      </c>
      <c r="C11" s="260">
        <v>0</v>
      </c>
      <c r="D11" s="260">
        <v>574927</v>
      </c>
      <c r="E11" s="260">
        <v>1394780</v>
      </c>
      <c r="F11" s="254">
        <v>1969707</v>
      </c>
      <c r="G11" s="254">
        <v>1969707</v>
      </c>
      <c r="H11" s="261">
        <v>1969707</v>
      </c>
      <c r="I11" s="254">
        <v>100</v>
      </c>
      <c r="J11" s="254">
        <v>0</v>
      </c>
      <c r="K11" s="611">
        <f>H11/F11*100</f>
        <v>100</v>
      </c>
      <c r="L11" s="614"/>
    </row>
    <row r="12" spans="1:12" s="262" customFormat="1" ht="54" customHeight="1">
      <c r="A12" s="259">
        <v>2</v>
      </c>
      <c r="B12" s="252" t="s">
        <v>243</v>
      </c>
      <c r="C12" s="260">
        <v>0</v>
      </c>
      <c r="D12" s="260">
        <v>54258000</v>
      </c>
      <c r="E12" s="260">
        <v>0</v>
      </c>
      <c r="F12" s="254">
        <v>54258000</v>
      </c>
      <c r="G12" s="254">
        <v>54258000</v>
      </c>
      <c r="H12" s="261">
        <v>54258000</v>
      </c>
      <c r="I12" s="254">
        <v>100</v>
      </c>
      <c r="J12" s="254">
        <v>0</v>
      </c>
      <c r="K12" s="611">
        <f t="shared" ref="K12" si="0">H12/F12*100</f>
        <v>100</v>
      </c>
      <c r="L12" s="614"/>
    </row>
    <row r="13" spans="1:12" s="269" customFormat="1">
      <c r="A13" s="263"/>
      <c r="B13" s="264"/>
      <c r="C13" s="265"/>
      <c r="D13" s="266"/>
      <c r="E13" s="267"/>
      <c r="F13" s="267"/>
      <c r="G13" s="267"/>
      <c r="H13" s="267"/>
      <c r="I13" s="267"/>
      <c r="J13" s="267"/>
      <c r="K13" s="268"/>
      <c r="L13" s="615"/>
    </row>
    <row r="14" spans="1:12" s="269" customFormat="1">
      <c r="A14" s="270"/>
      <c r="B14" s="264"/>
      <c r="C14" s="265"/>
      <c r="D14" s="266"/>
      <c r="E14" s="267"/>
      <c r="F14" s="267"/>
      <c r="G14" s="267"/>
      <c r="H14" s="267"/>
      <c r="I14" s="267"/>
      <c r="J14" s="267"/>
      <c r="K14" s="268"/>
      <c r="L14" s="615"/>
    </row>
    <row r="15" spans="1:12" s="269" customFormat="1">
      <c r="A15" s="263"/>
      <c r="B15" s="264"/>
      <c r="C15" s="265"/>
      <c r="D15" s="266"/>
      <c r="E15" s="267"/>
      <c r="F15" s="267"/>
      <c r="G15" s="267"/>
      <c r="H15" s="267"/>
      <c r="I15" s="267"/>
      <c r="J15" s="267"/>
      <c r="K15" s="268"/>
      <c r="L15" s="615"/>
    </row>
    <row r="16" spans="1:12" s="269" customFormat="1">
      <c r="A16" s="270"/>
      <c r="B16" s="264"/>
      <c r="C16" s="265"/>
      <c r="D16" s="266"/>
      <c r="E16" s="267"/>
      <c r="F16" s="267"/>
      <c r="G16" s="267"/>
      <c r="H16" s="267"/>
      <c r="I16" s="267"/>
      <c r="J16" s="267"/>
      <c r="K16" s="268"/>
      <c r="L16" s="615"/>
    </row>
    <row r="17" spans="1:12" s="269" customFormat="1">
      <c r="A17" s="263"/>
      <c r="B17" s="264"/>
      <c r="C17" s="265"/>
      <c r="D17" s="266"/>
      <c r="E17" s="267"/>
      <c r="F17" s="267"/>
      <c r="G17" s="267"/>
      <c r="H17" s="267"/>
      <c r="I17" s="267"/>
      <c r="J17" s="267"/>
      <c r="K17" s="268"/>
      <c r="L17" s="615"/>
    </row>
    <row r="18" spans="1:12" s="269" customFormat="1">
      <c r="A18" s="270"/>
      <c r="B18" s="264"/>
      <c r="C18" s="265"/>
      <c r="D18" s="266"/>
      <c r="E18" s="267"/>
      <c r="F18" s="267"/>
      <c r="G18" s="267"/>
      <c r="H18" s="267"/>
      <c r="I18" s="267"/>
      <c r="J18" s="267"/>
      <c r="K18" s="268"/>
      <c r="L18" s="615"/>
    </row>
    <row r="19" spans="1:12" s="269" customFormat="1">
      <c r="A19" s="263"/>
      <c r="B19" s="264"/>
      <c r="C19" s="265"/>
      <c r="D19" s="266"/>
      <c r="E19" s="267"/>
      <c r="F19" s="267"/>
      <c r="G19" s="267"/>
      <c r="H19" s="267"/>
      <c r="I19" s="267"/>
      <c r="J19" s="267"/>
      <c r="K19" s="268"/>
      <c r="L19" s="615"/>
    </row>
    <row r="20" spans="1:12" s="269" customFormat="1">
      <c r="A20" s="270"/>
      <c r="B20" s="264"/>
      <c r="C20" s="265"/>
      <c r="D20" s="266"/>
      <c r="E20" s="267"/>
      <c r="F20" s="267"/>
      <c r="G20" s="267"/>
      <c r="H20" s="267"/>
      <c r="I20" s="267"/>
      <c r="J20" s="267"/>
      <c r="K20" s="268"/>
      <c r="L20" s="615"/>
    </row>
    <row r="21" spans="1:12" s="269" customFormat="1">
      <c r="A21" s="263"/>
      <c r="B21" s="264"/>
      <c r="C21" s="265"/>
      <c r="D21" s="266"/>
      <c r="E21" s="267"/>
      <c r="F21" s="267"/>
      <c r="G21" s="267"/>
      <c r="H21" s="267"/>
      <c r="I21" s="267"/>
      <c r="J21" s="267"/>
      <c r="K21" s="268"/>
      <c r="L21" s="615"/>
    </row>
    <row r="22" spans="1:12" s="269" customFormat="1">
      <c r="A22" s="270"/>
      <c r="B22" s="264"/>
      <c r="C22" s="265"/>
      <c r="D22" s="266"/>
      <c r="E22" s="267"/>
      <c r="F22" s="267"/>
      <c r="G22" s="267"/>
      <c r="H22" s="267"/>
      <c r="I22" s="267"/>
      <c r="J22" s="267"/>
      <c r="K22" s="268"/>
      <c r="L22" s="615"/>
    </row>
    <row r="23" spans="1:12" s="269" customFormat="1">
      <c r="A23" s="263"/>
      <c r="B23" s="264"/>
      <c r="C23" s="265"/>
      <c r="D23" s="266"/>
      <c r="E23" s="267"/>
      <c r="F23" s="267"/>
      <c r="G23" s="267"/>
      <c r="H23" s="267"/>
      <c r="I23" s="267"/>
      <c r="J23" s="267"/>
      <c r="K23" s="268"/>
      <c r="L23" s="615"/>
    </row>
    <row r="24" spans="1:12" s="269" customFormat="1">
      <c r="A24" s="270"/>
      <c r="B24" s="264"/>
      <c r="C24" s="265"/>
      <c r="D24" s="266"/>
      <c r="E24" s="267"/>
      <c r="F24" s="267"/>
      <c r="G24" s="267"/>
      <c r="H24" s="267"/>
      <c r="I24" s="267"/>
      <c r="J24" s="267"/>
      <c r="K24" s="268"/>
      <c r="L24" s="615"/>
    </row>
    <row r="25" spans="1:12" s="269" customFormat="1">
      <c r="A25" s="263"/>
      <c r="B25" s="264"/>
      <c r="C25" s="265"/>
      <c r="D25" s="266"/>
      <c r="E25" s="267"/>
      <c r="F25" s="267"/>
      <c r="G25" s="267"/>
      <c r="H25" s="267"/>
      <c r="I25" s="267"/>
      <c r="J25" s="267"/>
      <c r="K25" s="268"/>
      <c r="L25" s="615"/>
    </row>
    <row r="26" spans="1:12" s="269" customFormat="1">
      <c r="A26" s="270"/>
      <c r="B26" s="264"/>
      <c r="C26" s="265"/>
      <c r="D26" s="266"/>
      <c r="E26" s="267"/>
      <c r="F26" s="267"/>
      <c r="G26" s="267"/>
      <c r="H26" s="267"/>
      <c r="I26" s="267"/>
      <c r="J26" s="267"/>
      <c r="K26" s="268"/>
      <c r="L26" s="615"/>
    </row>
    <row r="27" spans="1:12" s="269" customFormat="1">
      <c r="A27" s="263"/>
      <c r="B27" s="264"/>
      <c r="C27" s="265"/>
      <c r="D27" s="266"/>
      <c r="E27" s="267"/>
      <c r="F27" s="267"/>
      <c r="G27" s="267"/>
      <c r="H27" s="267"/>
      <c r="I27" s="267"/>
      <c r="J27" s="267"/>
      <c r="K27" s="268"/>
      <c r="L27" s="615"/>
    </row>
    <row r="28" spans="1:12" s="269" customFormat="1">
      <c r="A28" s="270"/>
      <c r="B28" s="264"/>
      <c r="C28" s="265"/>
      <c r="D28" s="266"/>
      <c r="E28" s="267"/>
      <c r="F28" s="267"/>
      <c r="G28" s="267"/>
      <c r="H28" s="267"/>
      <c r="I28" s="267"/>
      <c r="J28" s="267"/>
      <c r="K28" s="268"/>
      <c r="L28" s="615"/>
    </row>
    <row r="29" spans="1:12" s="269" customFormat="1">
      <c r="A29" s="263"/>
      <c r="B29" s="264"/>
      <c r="C29" s="265"/>
      <c r="D29" s="266"/>
      <c r="E29" s="267"/>
      <c r="F29" s="267"/>
      <c r="G29" s="267"/>
      <c r="H29" s="267"/>
      <c r="I29" s="267"/>
      <c r="J29" s="267"/>
      <c r="K29" s="268"/>
      <c r="L29" s="615"/>
    </row>
    <row r="30" spans="1:12" s="269" customFormat="1">
      <c r="A30" s="270"/>
      <c r="B30" s="264"/>
      <c r="C30" s="265"/>
      <c r="D30" s="266"/>
      <c r="E30" s="267"/>
      <c r="F30" s="267"/>
      <c r="G30" s="267"/>
      <c r="H30" s="267"/>
      <c r="I30" s="267"/>
      <c r="J30" s="267"/>
      <c r="K30" s="268"/>
      <c r="L30" s="615"/>
    </row>
    <row r="31" spans="1:12" s="269" customFormat="1">
      <c r="A31" s="263"/>
      <c r="B31" s="264"/>
      <c r="C31" s="265"/>
      <c r="D31" s="266"/>
      <c r="E31" s="267"/>
      <c r="F31" s="267"/>
      <c r="G31" s="267"/>
      <c r="H31" s="267"/>
      <c r="I31" s="267"/>
      <c r="J31" s="267"/>
      <c r="K31" s="268"/>
      <c r="L31" s="615"/>
    </row>
    <row r="32" spans="1:12" s="269" customFormat="1">
      <c r="A32" s="270"/>
      <c r="B32" s="264"/>
      <c r="C32" s="265"/>
      <c r="D32" s="266"/>
      <c r="E32" s="267"/>
      <c r="F32" s="267"/>
      <c r="G32" s="267"/>
      <c r="H32" s="267"/>
      <c r="I32" s="267"/>
      <c r="J32" s="267"/>
      <c r="K32" s="268"/>
      <c r="L32" s="615"/>
    </row>
    <row r="33" spans="1:12" s="269" customFormat="1">
      <c r="A33" s="263"/>
      <c r="B33" s="264"/>
      <c r="C33" s="265"/>
      <c r="D33" s="266"/>
      <c r="E33" s="267"/>
      <c r="F33" s="267"/>
      <c r="G33" s="267"/>
      <c r="H33" s="267"/>
      <c r="I33" s="267"/>
      <c r="J33" s="267"/>
      <c r="K33" s="268"/>
      <c r="L33" s="615"/>
    </row>
    <row r="34" spans="1:12" s="269" customFormat="1">
      <c r="A34" s="270"/>
      <c r="B34" s="264"/>
      <c r="C34" s="265"/>
      <c r="D34" s="266"/>
      <c r="E34" s="267"/>
      <c r="F34" s="267"/>
      <c r="G34" s="267"/>
      <c r="H34" s="267"/>
      <c r="I34" s="267"/>
      <c r="J34" s="267"/>
      <c r="K34" s="268"/>
      <c r="L34" s="615"/>
    </row>
    <row r="35" spans="1:12" s="269" customFormat="1">
      <c r="A35" s="263"/>
      <c r="B35" s="264"/>
      <c r="C35" s="265"/>
      <c r="D35" s="266"/>
      <c r="E35" s="267"/>
      <c r="F35" s="267"/>
      <c r="G35" s="267"/>
      <c r="H35" s="267"/>
      <c r="I35" s="267"/>
      <c r="J35" s="267"/>
      <c r="K35" s="268"/>
      <c r="L35" s="615"/>
    </row>
    <row r="36" spans="1:12" s="269" customFormat="1" ht="73.5" customHeight="1">
      <c r="A36" s="270"/>
      <c r="B36" s="264"/>
      <c r="C36" s="265"/>
      <c r="D36" s="266"/>
      <c r="E36" s="267"/>
      <c r="F36" s="267"/>
      <c r="G36" s="267"/>
      <c r="H36" s="267"/>
      <c r="I36" s="267"/>
      <c r="J36" s="267"/>
      <c r="K36" s="268"/>
      <c r="L36" s="615"/>
    </row>
    <row r="37" spans="1:12" s="269" customFormat="1">
      <c r="A37" s="263"/>
      <c r="B37" s="264"/>
      <c r="C37" s="265"/>
      <c r="D37" s="266"/>
      <c r="E37" s="267"/>
      <c r="F37" s="267"/>
      <c r="G37" s="267"/>
      <c r="H37" s="267"/>
      <c r="I37" s="267"/>
      <c r="J37" s="267"/>
      <c r="K37" s="268"/>
      <c r="L37" s="615"/>
    </row>
    <row r="38" spans="1:12" s="269" customFormat="1">
      <c r="A38" s="270"/>
      <c r="B38" s="264"/>
      <c r="C38" s="265"/>
      <c r="D38" s="266"/>
      <c r="E38" s="267"/>
      <c r="F38" s="267"/>
      <c r="G38" s="267"/>
      <c r="H38" s="267"/>
      <c r="I38" s="267"/>
      <c r="J38" s="267"/>
      <c r="K38" s="268"/>
      <c r="L38" s="615"/>
    </row>
    <row r="39" spans="1:12" s="269" customFormat="1">
      <c r="A39" s="263"/>
      <c r="B39" s="264"/>
      <c r="C39" s="265"/>
      <c r="D39" s="266"/>
      <c r="E39" s="267"/>
      <c r="F39" s="267"/>
      <c r="G39" s="267"/>
      <c r="H39" s="267"/>
      <c r="I39" s="267"/>
      <c r="J39" s="267"/>
      <c r="K39" s="268"/>
      <c r="L39" s="615"/>
    </row>
    <row r="40" spans="1:12" s="269" customFormat="1">
      <c r="A40" s="270"/>
      <c r="B40" s="264"/>
      <c r="C40" s="265"/>
      <c r="D40" s="266"/>
      <c r="E40" s="267"/>
      <c r="F40" s="267"/>
      <c r="G40" s="267"/>
      <c r="H40" s="267"/>
      <c r="I40" s="267"/>
      <c r="J40" s="267"/>
      <c r="K40" s="268"/>
      <c r="L40" s="615"/>
    </row>
    <row r="41" spans="1:12" s="269" customFormat="1">
      <c r="A41" s="263"/>
      <c r="B41" s="264"/>
      <c r="C41" s="265"/>
      <c r="D41" s="266"/>
      <c r="E41" s="267"/>
      <c r="F41" s="267"/>
      <c r="G41" s="267"/>
      <c r="H41" s="267"/>
      <c r="I41" s="267"/>
      <c r="J41" s="267"/>
      <c r="K41" s="268"/>
      <c r="L41" s="615"/>
    </row>
    <row r="42" spans="1:12" s="269" customFormat="1">
      <c r="A42" s="270"/>
      <c r="B42" s="264"/>
      <c r="C42" s="265"/>
      <c r="D42" s="266"/>
      <c r="E42" s="267"/>
      <c r="F42" s="267"/>
      <c r="G42" s="267"/>
      <c r="H42" s="267"/>
      <c r="I42" s="267"/>
      <c r="J42" s="267"/>
      <c r="K42" s="268"/>
      <c r="L42" s="615"/>
    </row>
    <row r="43" spans="1:12" s="269" customFormat="1">
      <c r="A43" s="263"/>
      <c r="B43" s="264"/>
      <c r="C43" s="265"/>
      <c r="D43" s="266"/>
      <c r="E43" s="267"/>
      <c r="F43" s="267"/>
      <c r="G43" s="267"/>
      <c r="H43" s="267"/>
      <c r="I43" s="267"/>
      <c r="J43" s="267"/>
      <c r="K43" s="268"/>
      <c r="L43" s="615"/>
    </row>
    <row r="44" spans="1:12" s="269" customFormat="1">
      <c r="A44" s="270"/>
      <c r="B44" s="264"/>
      <c r="C44" s="265"/>
      <c r="D44" s="266"/>
      <c r="E44" s="267"/>
      <c r="F44" s="267"/>
      <c r="G44" s="267"/>
      <c r="H44" s="267"/>
      <c r="I44" s="267"/>
      <c r="J44" s="267"/>
      <c r="K44" s="268"/>
      <c r="L44" s="615"/>
    </row>
    <row r="45" spans="1:12" s="269" customFormat="1">
      <c r="A45" s="263"/>
      <c r="B45" s="264"/>
      <c r="C45" s="265"/>
      <c r="D45" s="266"/>
      <c r="E45" s="267"/>
      <c r="F45" s="267"/>
      <c r="G45" s="267"/>
      <c r="H45" s="267"/>
      <c r="I45" s="267"/>
      <c r="J45" s="267"/>
      <c r="K45" s="268"/>
      <c r="L45" s="615"/>
    </row>
    <row r="46" spans="1:12" s="274" customFormat="1">
      <c r="A46" s="270"/>
      <c r="B46" s="264"/>
      <c r="C46" s="271"/>
      <c r="D46" s="272"/>
      <c r="E46" s="273"/>
      <c r="F46" s="273"/>
      <c r="G46" s="273"/>
      <c r="H46" s="273"/>
      <c r="I46" s="273"/>
      <c r="J46" s="273"/>
      <c r="K46" s="268"/>
      <c r="L46" s="615"/>
    </row>
    <row r="47" spans="1:12" s="269" customFormat="1">
      <c r="A47" s="263"/>
      <c r="B47" s="275"/>
      <c r="C47" s="265"/>
      <c r="D47" s="266"/>
      <c r="E47" s="267"/>
      <c r="F47" s="267"/>
      <c r="G47" s="267"/>
      <c r="H47" s="267"/>
      <c r="I47" s="267"/>
      <c r="J47" s="267"/>
      <c r="K47" s="268"/>
      <c r="L47" s="615"/>
    </row>
    <row r="48" spans="1:12" s="269" customFormat="1">
      <c r="A48" s="270"/>
      <c r="B48" s="264"/>
      <c r="C48" s="265"/>
      <c r="D48" s="266"/>
      <c r="E48" s="267"/>
      <c r="F48" s="267"/>
      <c r="G48" s="267"/>
      <c r="H48" s="267"/>
      <c r="I48" s="267"/>
      <c r="J48" s="267"/>
      <c r="K48" s="268"/>
      <c r="L48" s="615"/>
    </row>
    <row r="49" spans="1:12" s="269" customFormat="1">
      <c r="A49" s="263"/>
      <c r="B49" s="264"/>
      <c r="C49" s="265"/>
      <c r="D49" s="266"/>
      <c r="E49" s="267"/>
      <c r="F49" s="267"/>
      <c r="G49" s="267"/>
      <c r="H49" s="267"/>
      <c r="I49" s="267"/>
      <c r="J49" s="267"/>
      <c r="K49" s="268"/>
      <c r="L49" s="615"/>
    </row>
    <row r="50" spans="1:12" s="269" customFormat="1">
      <c r="A50" s="270"/>
      <c r="B50" s="264"/>
      <c r="C50" s="265"/>
      <c r="D50" s="266"/>
      <c r="E50" s="267"/>
      <c r="F50" s="267"/>
      <c r="G50" s="267"/>
      <c r="H50" s="267"/>
      <c r="I50" s="267"/>
      <c r="J50" s="267"/>
      <c r="K50" s="268"/>
      <c r="L50" s="615"/>
    </row>
    <row r="51" spans="1:12" s="269" customFormat="1">
      <c r="A51" s="263"/>
      <c r="B51" s="264"/>
      <c r="C51" s="265"/>
      <c r="D51" s="266"/>
      <c r="E51" s="267"/>
      <c r="F51" s="267"/>
      <c r="G51" s="267"/>
      <c r="H51" s="267"/>
      <c r="I51" s="267"/>
      <c r="J51" s="267"/>
      <c r="K51" s="268"/>
      <c r="L51" s="615"/>
    </row>
    <row r="52" spans="1:12" s="269" customFormat="1">
      <c r="A52" s="270"/>
      <c r="B52" s="264"/>
      <c r="C52" s="265"/>
      <c r="D52" s="266"/>
      <c r="E52" s="267"/>
      <c r="F52" s="267"/>
      <c r="G52" s="267"/>
      <c r="H52" s="267"/>
      <c r="I52" s="267"/>
      <c r="J52" s="267"/>
      <c r="K52" s="268"/>
      <c r="L52" s="615"/>
    </row>
    <row r="53" spans="1:12" s="269" customFormat="1">
      <c r="A53" s="263"/>
      <c r="B53" s="264"/>
      <c r="C53" s="265"/>
      <c r="D53" s="266"/>
      <c r="E53" s="267"/>
      <c r="F53" s="267"/>
      <c r="G53" s="267"/>
      <c r="H53" s="267"/>
      <c r="I53" s="267"/>
      <c r="J53" s="267"/>
      <c r="K53" s="268"/>
      <c r="L53" s="615"/>
    </row>
    <row r="54" spans="1:12" s="269" customFormat="1" ht="69.75" customHeight="1">
      <c r="A54" s="270"/>
      <c r="B54" s="264"/>
      <c r="C54" s="265"/>
      <c r="D54" s="266"/>
      <c r="E54" s="267"/>
      <c r="F54" s="267"/>
      <c r="G54" s="267"/>
      <c r="H54" s="267"/>
      <c r="I54" s="267"/>
      <c r="J54" s="267"/>
      <c r="K54" s="268"/>
      <c r="L54" s="615"/>
    </row>
    <row r="55" spans="1:12" s="269" customFormat="1">
      <c r="A55" s="263"/>
      <c r="B55" s="264"/>
      <c r="C55" s="265"/>
      <c r="D55" s="266"/>
      <c r="E55" s="267"/>
      <c r="F55" s="267"/>
      <c r="G55" s="267"/>
      <c r="H55" s="267"/>
      <c r="I55" s="267"/>
      <c r="J55" s="267"/>
      <c r="K55" s="268"/>
      <c r="L55" s="615"/>
    </row>
    <row r="56" spans="1:12" s="269" customFormat="1">
      <c r="A56" s="270"/>
      <c r="B56" s="264"/>
      <c r="C56" s="265"/>
      <c r="D56" s="266"/>
      <c r="E56" s="267"/>
      <c r="F56" s="267"/>
      <c r="G56" s="267"/>
      <c r="H56" s="267"/>
      <c r="I56" s="267"/>
      <c r="J56" s="267"/>
      <c r="K56" s="268"/>
      <c r="L56" s="615"/>
    </row>
    <row r="57" spans="1:12" s="269" customFormat="1">
      <c r="A57" s="263"/>
      <c r="B57" s="264"/>
      <c r="C57" s="265"/>
      <c r="D57" s="266"/>
      <c r="E57" s="267"/>
      <c r="F57" s="267"/>
      <c r="G57" s="267"/>
      <c r="H57" s="267"/>
      <c r="I57" s="267"/>
      <c r="J57" s="267"/>
      <c r="K57" s="268"/>
      <c r="L57" s="615"/>
    </row>
    <row r="58" spans="1:12" s="269" customFormat="1">
      <c r="A58" s="270"/>
      <c r="B58" s="264"/>
      <c r="C58" s="265"/>
      <c r="D58" s="266"/>
      <c r="E58" s="267"/>
      <c r="F58" s="267"/>
      <c r="G58" s="267"/>
      <c r="H58" s="267"/>
      <c r="I58" s="267"/>
      <c r="J58" s="267"/>
      <c r="K58" s="268"/>
      <c r="L58" s="615"/>
    </row>
    <row r="59" spans="1:12" s="269" customFormat="1">
      <c r="A59" s="263"/>
      <c r="B59" s="264"/>
      <c r="C59" s="265"/>
      <c r="D59" s="266"/>
      <c r="E59" s="267"/>
      <c r="F59" s="267"/>
      <c r="G59" s="267"/>
      <c r="H59" s="267"/>
      <c r="I59" s="267"/>
      <c r="J59" s="267"/>
      <c r="K59" s="268"/>
      <c r="L59" s="615"/>
    </row>
    <row r="60" spans="1:12" s="269" customFormat="1">
      <c r="A60" s="270"/>
      <c r="B60" s="264"/>
      <c r="C60" s="265"/>
      <c r="D60" s="266"/>
      <c r="E60" s="267"/>
      <c r="F60" s="267"/>
      <c r="G60" s="267"/>
      <c r="H60" s="267"/>
      <c r="I60" s="267"/>
      <c r="J60" s="267"/>
      <c r="K60" s="268"/>
      <c r="L60" s="615"/>
    </row>
    <row r="61" spans="1:12" s="269" customFormat="1">
      <c r="A61" s="263"/>
      <c r="B61" s="264"/>
      <c r="C61" s="265"/>
      <c r="D61" s="266"/>
      <c r="E61" s="267"/>
      <c r="F61" s="267"/>
      <c r="G61" s="267"/>
      <c r="H61" s="267"/>
      <c r="I61" s="267"/>
      <c r="J61" s="267"/>
      <c r="K61" s="268"/>
      <c r="L61" s="615"/>
    </row>
    <row r="62" spans="1:12" s="269" customFormat="1">
      <c r="A62" s="270"/>
      <c r="B62" s="264"/>
      <c r="C62" s="265"/>
      <c r="D62" s="266"/>
      <c r="E62" s="267"/>
      <c r="F62" s="267"/>
      <c r="G62" s="267"/>
      <c r="H62" s="267"/>
      <c r="I62" s="267"/>
      <c r="J62" s="267"/>
      <c r="K62" s="268"/>
      <c r="L62" s="615"/>
    </row>
    <row r="63" spans="1:12" s="269" customFormat="1">
      <c r="A63" s="263"/>
      <c r="B63" s="264"/>
      <c r="C63" s="265"/>
      <c r="D63" s="266"/>
      <c r="E63" s="267"/>
      <c r="F63" s="267"/>
      <c r="G63" s="267"/>
      <c r="H63" s="267"/>
      <c r="I63" s="267"/>
      <c r="J63" s="267"/>
      <c r="K63" s="268"/>
      <c r="L63" s="615"/>
    </row>
    <row r="64" spans="1:12" s="269" customFormat="1" ht="66.75" customHeight="1">
      <c r="A64" s="270"/>
      <c r="B64" s="264"/>
      <c r="C64" s="265"/>
      <c r="D64" s="266"/>
      <c r="E64" s="267"/>
      <c r="F64" s="267"/>
      <c r="G64" s="267"/>
      <c r="H64" s="267"/>
      <c r="I64" s="267"/>
      <c r="J64" s="267"/>
      <c r="K64" s="268"/>
      <c r="L64" s="615"/>
    </row>
    <row r="65" spans="1:12" s="269" customFormat="1">
      <c r="A65" s="263"/>
      <c r="B65" s="264"/>
      <c r="C65" s="265"/>
      <c r="D65" s="266"/>
      <c r="E65" s="267"/>
      <c r="F65" s="267"/>
      <c r="G65" s="267"/>
      <c r="H65" s="267"/>
      <c r="I65" s="267"/>
      <c r="J65" s="267"/>
      <c r="K65" s="268"/>
      <c r="L65" s="615"/>
    </row>
    <row r="66" spans="1:12" s="269" customFormat="1">
      <c r="A66" s="270"/>
      <c r="B66" s="264"/>
      <c r="C66" s="265"/>
      <c r="D66" s="266"/>
      <c r="E66" s="267"/>
      <c r="F66" s="267"/>
      <c r="G66" s="267"/>
      <c r="H66" s="267"/>
      <c r="I66" s="267"/>
      <c r="J66" s="267"/>
      <c r="K66" s="268"/>
      <c r="L66" s="615"/>
    </row>
    <row r="67" spans="1:12" s="269" customFormat="1">
      <c r="A67" s="263"/>
      <c r="B67" s="264"/>
      <c r="C67" s="265"/>
      <c r="D67" s="266"/>
      <c r="E67" s="267"/>
      <c r="F67" s="267"/>
      <c r="G67" s="267"/>
      <c r="H67" s="267"/>
      <c r="I67" s="267"/>
      <c r="J67" s="267"/>
      <c r="K67" s="268"/>
      <c r="L67" s="615"/>
    </row>
    <row r="68" spans="1:12" s="269" customFormat="1">
      <c r="A68" s="270"/>
      <c r="B68" s="264"/>
      <c r="C68" s="265"/>
      <c r="D68" s="266"/>
      <c r="E68" s="267"/>
      <c r="F68" s="267"/>
      <c r="G68" s="267"/>
      <c r="H68" s="267"/>
      <c r="I68" s="267"/>
      <c r="J68" s="267"/>
      <c r="K68" s="268"/>
      <c r="L68" s="615"/>
    </row>
    <row r="69" spans="1:12" s="269" customFormat="1">
      <c r="A69" s="263"/>
      <c r="B69" s="264"/>
      <c r="C69" s="265"/>
      <c r="D69" s="266"/>
      <c r="E69" s="267"/>
      <c r="F69" s="267"/>
      <c r="G69" s="267"/>
      <c r="H69" s="267"/>
      <c r="I69" s="267"/>
      <c r="J69" s="267"/>
      <c r="K69" s="268"/>
      <c r="L69" s="615"/>
    </row>
    <row r="70" spans="1:12" s="276" customFormat="1">
      <c r="A70" s="270"/>
      <c r="B70" s="264"/>
      <c r="C70" s="277"/>
      <c r="D70" s="277"/>
      <c r="E70" s="278"/>
      <c r="F70" s="278"/>
      <c r="G70" s="279"/>
      <c r="H70" s="278"/>
      <c r="I70" s="278"/>
      <c r="J70" s="278"/>
      <c r="K70" s="268"/>
      <c r="L70" s="616"/>
    </row>
    <row r="71" spans="1:12" s="5" customFormat="1">
      <c r="A71" s="280"/>
      <c r="B71" s="264"/>
      <c r="C71" s="281"/>
      <c r="D71" s="281"/>
      <c r="E71" s="282"/>
      <c r="F71" s="282"/>
      <c r="G71" s="282"/>
      <c r="H71" s="282"/>
      <c r="I71" s="282"/>
      <c r="J71" s="282"/>
      <c r="K71" s="605"/>
      <c r="L71" s="608"/>
    </row>
    <row r="72" spans="1:12" s="269" customFormat="1">
      <c r="A72" s="283"/>
      <c r="B72" s="280"/>
      <c r="C72" s="277"/>
      <c r="D72" s="277"/>
      <c r="E72" s="284"/>
      <c r="F72" s="284"/>
      <c r="G72" s="284"/>
      <c r="H72" s="284"/>
      <c r="I72" s="284"/>
      <c r="J72" s="284"/>
      <c r="K72" s="268"/>
      <c r="L72" s="615"/>
    </row>
    <row r="73" spans="1:12" s="269" customFormat="1">
      <c r="A73" s="283"/>
      <c r="B73" s="285"/>
      <c r="C73" s="277"/>
      <c r="D73" s="277"/>
      <c r="E73" s="284"/>
      <c r="F73" s="284"/>
      <c r="G73" s="284"/>
      <c r="H73" s="284"/>
      <c r="I73" s="284"/>
      <c r="J73" s="284"/>
      <c r="K73" s="268"/>
      <c r="L73" s="615"/>
    </row>
    <row r="74" spans="1:12" s="269" customFormat="1">
      <c r="A74" s="283"/>
      <c r="B74" s="286"/>
      <c r="C74" s="277"/>
      <c r="D74" s="277"/>
      <c r="E74" s="284"/>
      <c r="F74" s="284"/>
      <c r="G74" s="284"/>
      <c r="H74" s="284"/>
      <c r="I74" s="284"/>
      <c r="J74" s="284"/>
      <c r="K74" s="268"/>
      <c r="L74" s="615"/>
    </row>
    <row r="75" spans="1:12" s="269" customFormat="1">
      <c r="A75" s="283"/>
      <c r="B75" s="286"/>
      <c r="C75" s="277"/>
      <c r="D75" s="277"/>
      <c r="E75" s="284"/>
      <c r="F75" s="284"/>
      <c r="G75" s="284"/>
      <c r="H75" s="284"/>
      <c r="I75" s="284"/>
      <c r="J75" s="284"/>
      <c r="K75" s="268"/>
      <c r="L75" s="615"/>
    </row>
    <row r="76" spans="1:12" s="269" customFormat="1">
      <c r="A76" s="283"/>
      <c r="B76" s="285"/>
      <c r="C76" s="277"/>
      <c r="D76" s="277"/>
      <c r="E76" s="284"/>
      <c r="F76" s="284"/>
      <c r="G76" s="284"/>
      <c r="H76" s="284"/>
      <c r="I76" s="284"/>
      <c r="J76" s="284"/>
      <c r="K76" s="268"/>
      <c r="L76" s="615"/>
    </row>
    <row r="77" spans="1:12" s="269" customFormat="1">
      <c r="A77" s="283"/>
      <c r="B77" s="285"/>
      <c r="C77" s="277"/>
      <c r="D77" s="277"/>
      <c r="E77" s="284"/>
      <c r="F77" s="284"/>
      <c r="G77" s="284"/>
      <c r="H77" s="284"/>
      <c r="I77" s="284"/>
      <c r="J77" s="284"/>
      <c r="K77" s="268"/>
      <c r="L77" s="615"/>
    </row>
    <row r="78" spans="1:12">
      <c r="C78" s="277"/>
      <c r="D78" s="277"/>
      <c r="E78" s="289"/>
      <c r="F78" s="289"/>
      <c r="G78" s="289"/>
      <c r="H78" s="289"/>
      <c r="I78" s="289"/>
      <c r="J78" s="289"/>
    </row>
    <row r="79" spans="1:12" s="290" customFormat="1">
      <c r="A79" s="291"/>
      <c r="B79" s="286"/>
      <c r="C79" s="281"/>
      <c r="D79" s="281"/>
      <c r="E79" s="282"/>
      <c r="F79" s="282"/>
      <c r="G79" s="282"/>
      <c r="H79" s="282"/>
      <c r="I79" s="282"/>
      <c r="J79" s="282"/>
      <c r="K79" s="292"/>
      <c r="L79" s="618"/>
    </row>
    <row r="80" spans="1:12" ht="52.5" customHeight="1">
      <c r="A80" s="293"/>
      <c r="B80" s="294"/>
      <c r="C80" s="292"/>
      <c r="D80" s="268"/>
      <c r="E80" s="268"/>
      <c r="F80" s="295"/>
      <c r="G80" s="296"/>
      <c r="H80" s="297"/>
      <c r="I80" s="296"/>
      <c r="J80" s="296"/>
    </row>
    <row r="81" spans="1:13">
      <c r="A81" s="298"/>
      <c r="B81" s="299"/>
      <c r="C81" s="295"/>
      <c r="D81" s="295"/>
      <c r="E81" s="84"/>
      <c r="F81" s="84"/>
      <c r="G81" s="84"/>
      <c r="H81" s="84"/>
      <c r="I81" s="84"/>
      <c r="J81" s="84"/>
    </row>
    <row r="82" spans="1:13">
      <c r="A82" s="298"/>
      <c r="B82" s="300"/>
      <c r="C82" s="295"/>
      <c r="D82" s="295"/>
      <c r="E82" s="84"/>
      <c r="F82" s="84"/>
      <c r="G82" s="84"/>
      <c r="H82" s="84"/>
      <c r="I82" s="84"/>
      <c r="J82" s="84"/>
    </row>
    <row r="83" spans="1:13">
      <c r="B83" s="300"/>
      <c r="C83" s="292"/>
      <c r="D83" s="292"/>
      <c r="E83" s="301"/>
      <c r="F83" s="301"/>
      <c r="G83" s="301"/>
      <c r="H83" s="301"/>
      <c r="I83" s="301"/>
      <c r="J83" s="301"/>
    </row>
    <row r="84" spans="1:13">
      <c r="B84" s="302"/>
      <c r="C84" s="292"/>
      <c r="D84" s="292"/>
      <c r="E84" s="301"/>
      <c r="F84" s="301"/>
      <c r="G84" s="301"/>
      <c r="H84" s="301"/>
      <c r="I84" s="301"/>
      <c r="J84" s="301"/>
    </row>
    <row r="85" spans="1:13">
      <c r="B85" s="302"/>
      <c r="C85" s="292"/>
      <c r="D85" s="292"/>
      <c r="E85" s="301"/>
      <c r="F85" s="301"/>
      <c r="G85" s="301"/>
      <c r="H85" s="301"/>
      <c r="I85" s="301"/>
      <c r="J85" s="301"/>
    </row>
    <row r="86" spans="1:13">
      <c r="B86" s="302"/>
      <c r="C86" s="292"/>
      <c r="D86" s="292"/>
      <c r="E86" s="301"/>
      <c r="F86" s="301"/>
      <c r="G86" s="301"/>
      <c r="H86" s="301"/>
      <c r="I86" s="301"/>
      <c r="J86" s="301"/>
    </row>
    <row r="87" spans="1:13">
      <c r="B87" s="302"/>
      <c r="C87" s="292"/>
      <c r="D87" s="292"/>
      <c r="E87" s="301"/>
      <c r="F87" s="301"/>
      <c r="G87" s="301"/>
      <c r="H87" s="301"/>
      <c r="I87" s="301"/>
      <c r="J87" s="301"/>
    </row>
    <row r="88" spans="1:13">
      <c r="B88" s="302"/>
      <c r="C88" s="292"/>
      <c r="D88" s="292"/>
      <c r="E88" s="301"/>
      <c r="F88" s="301"/>
      <c r="G88" s="301"/>
      <c r="H88" s="301"/>
      <c r="I88" s="301"/>
      <c r="J88" s="301"/>
    </row>
    <row r="89" spans="1:13">
      <c r="B89" s="302"/>
      <c r="C89" s="292"/>
      <c r="D89" s="292"/>
      <c r="E89" s="301"/>
      <c r="F89" s="301"/>
      <c r="G89" s="301"/>
      <c r="H89" s="301"/>
      <c r="I89" s="301"/>
      <c r="J89" s="301"/>
    </row>
    <row r="90" spans="1:13" s="303" customFormat="1">
      <c r="A90" s="288"/>
      <c r="B90" s="302"/>
      <c r="C90" s="292"/>
      <c r="D90" s="292"/>
      <c r="E90" s="301"/>
      <c r="F90" s="301"/>
      <c r="G90" s="301"/>
      <c r="H90" s="301"/>
      <c r="I90" s="301"/>
      <c r="J90" s="301"/>
      <c r="K90" s="268"/>
      <c r="L90" s="617"/>
      <c r="M90" s="287"/>
    </row>
    <row r="91" spans="1:13" s="303" customFormat="1">
      <c r="A91" s="288"/>
      <c r="B91" s="302"/>
      <c r="C91" s="277"/>
      <c r="D91" s="277"/>
      <c r="E91" s="289"/>
      <c r="F91" s="289"/>
      <c r="G91" s="289"/>
      <c r="H91" s="289"/>
      <c r="I91" s="289"/>
      <c r="J91" s="289"/>
      <c r="K91" s="268"/>
      <c r="L91" s="617"/>
      <c r="M91" s="287"/>
    </row>
    <row r="92" spans="1:13" s="303" customFormat="1">
      <c r="A92" s="288"/>
      <c r="B92" s="286"/>
      <c r="C92" s="277"/>
      <c r="D92" s="277"/>
      <c r="E92" s="289"/>
      <c r="F92" s="289"/>
      <c r="G92" s="289"/>
      <c r="H92" s="289"/>
      <c r="I92" s="289"/>
      <c r="J92" s="289"/>
      <c r="K92" s="268"/>
      <c r="L92" s="617"/>
      <c r="M92" s="287"/>
    </row>
    <row r="93" spans="1:13" s="303" customFormat="1">
      <c r="A93" s="288"/>
      <c r="B93" s="286"/>
      <c r="C93" s="277"/>
      <c r="D93" s="277"/>
      <c r="E93" s="289"/>
      <c r="F93" s="289"/>
      <c r="G93" s="289"/>
      <c r="H93" s="289"/>
      <c r="I93" s="289"/>
      <c r="J93" s="289"/>
      <c r="K93" s="268"/>
      <c r="L93" s="617"/>
      <c r="M93" s="287"/>
    </row>
    <row r="94" spans="1:13" s="303" customFormat="1">
      <c r="A94" s="288"/>
      <c r="B94" s="286"/>
      <c r="C94" s="277"/>
      <c r="D94" s="277"/>
      <c r="E94" s="289"/>
      <c r="F94" s="289"/>
      <c r="G94" s="289"/>
      <c r="H94" s="289"/>
      <c r="I94" s="289"/>
      <c r="J94" s="289"/>
      <c r="K94" s="268"/>
      <c r="L94" s="617"/>
      <c r="M94" s="287"/>
    </row>
    <row r="95" spans="1:13" s="303" customFormat="1">
      <c r="A95" s="288"/>
      <c r="B95" s="286"/>
      <c r="C95" s="277"/>
      <c r="D95" s="277"/>
      <c r="E95" s="289"/>
      <c r="F95" s="289"/>
      <c r="G95" s="289"/>
      <c r="H95" s="289"/>
      <c r="I95" s="289"/>
      <c r="J95" s="289"/>
      <c r="K95" s="268"/>
      <c r="L95" s="617"/>
      <c r="M95" s="287"/>
    </row>
    <row r="96" spans="1:13" s="303" customFormat="1">
      <c r="A96" s="288"/>
      <c r="B96" s="286"/>
      <c r="C96" s="277"/>
      <c r="D96" s="277"/>
      <c r="E96" s="289"/>
      <c r="F96" s="289"/>
      <c r="G96" s="289"/>
      <c r="H96" s="289"/>
      <c r="I96" s="289"/>
      <c r="J96" s="289"/>
      <c r="K96" s="268"/>
      <c r="L96" s="617"/>
      <c r="M96" s="287"/>
    </row>
    <row r="97" spans="1:13" s="303" customFormat="1">
      <c r="A97" s="288"/>
      <c r="B97" s="286"/>
      <c r="C97" s="277"/>
      <c r="D97" s="277"/>
      <c r="E97" s="289"/>
      <c r="F97" s="289"/>
      <c r="G97" s="289"/>
      <c r="H97" s="289"/>
      <c r="I97" s="289"/>
      <c r="J97" s="289"/>
      <c r="K97" s="268"/>
      <c r="L97" s="617"/>
      <c r="M97" s="287"/>
    </row>
    <row r="98" spans="1:13" s="303" customFormat="1">
      <c r="A98" s="288"/>
      <c r="B98" s="286"/>
      <c r="C98" s="277"/>
      <c r="D98" s="277"/>
      <c r="E98" s="289"/>
      <c r="F98" s="289"/>
      <c r="G98" s="289"/>
      <c r="H98" s="289"/>
      <c r="I98" s="289"/>
      <c r="J98" s="289"/>
      <c r="K98" s="268"/>
      <c r="L98" s="617"/>
      <c r="M98" s="287"/>
    </row>
    <row r="99" spans="1:13" s="303" customFormat="1">
      <c r="A99" s="288"/>
      <c r="B99" s="286"/>
      <c r="C99" s="277"/>
      <c r="D99" s="277"/>
      <c r="E99" s="289"/>
      <c r="F99" s="289"/>
      <c r="G99" s="289"/>
      <c r="H99" s="289"/>
      <c r="I99" s="289"/>
      <c r="J99" s="289"/>
      <c r="K99" s="268"/>
      <c r="L99" s="617"/>
      <c r="M99" s="287"/>
    </row>
    <row r="100" spans="1:13" s="303" customFormat="1">
      <c r="A100" s="288"/>
      <c r="B100" s="286"/>
      <c r="C100" s="277"/>
      <c r="D100" s="277"/>
      <c r="E100" s="289"/>
      <c r="F100" s="289"/>
      <c r="G100" s="289"/>
      <c r="H100" s="289"/>
      <c r="I100" s="289"/>
      <c r="J100" s="289"/>
      <c r="K100" s="268"/>
      <c r="L100" s="617"/>
      <c r="M100" s="287"/>
    </row>
    <row r="101" spans="1:13" s="303" customFormat="1">
      <c r="A101" s="288"/>
      <c r="B101" s="286"/>
      <c r="C101" s="277"/>
      <c r="D101" s="277"/>
      <c r="E101" s="289"/>
      <c r="F101" s="289"/>
      <c r="G101" s="289"/>
      <c r="H101" s="289"/>
      <c r="I101" s="289"/>
      <c r="J101" s="289"/>
      <c r="K101" s="268"/>
      <c r="L101" s="617"/>
      <c r="M101" s="287"/>
    </row>
    <row r="102" spans="1:13" s="303" customFormat="1">
      <c r="A102" s="288"/>
      <c r="B102" s="286"/>
      <c r="C102" s="277"/>
      <c r="D102" s="277"/>
      <c r="E102" s="289"/>
      <c r="F102" s="289"/>
      <c r="G102" s="289"/>
      <c r="H102" s="289"/>
      <c r="I102" s="289"/>
      <c r="J102" s="289"/>
      <c r="K102" s="268"/>
      <c r="L102" s="617"/>
      <c r="M102" s="287"/>
    </row>
    <row r="103" spans="1:13" s="303" customFormat="1">
      <c r="A103" s="288"/>
      <c r="B103" s="286"/>
      <c r="C103" s="277"/>
      <c r="D103" s="277"/>
      <c r="E103" s="289"/>
      <c r="F103" s="289"/>
      <c r="G103" s="289"/>
      <c r="H103" s="289"/>
      <c r="I103" s="289"/>
      <c r="J103" s="289"/>
      <c r="K103" s="268"/>
      <c r="L103" s="617"/>
      <c r="M103" s="287"/>
    </row>
    <row r="104" spans="1:13" s="303" customFormat="1">
      <c r="A104" s="288"/>
      <c r="B104" s="286"/>
      <c r="C104" s="277"/>
      <c r="D104" s="277"/>
      <c r="E104" s="289"/>
      <c r="F104" s="289"/>
      <c r="G104" s="289"/>
      <c r="H104" s="289"/>
      <c r="I104" s="289"/>
      <c r="J104" s="289"/>
      <c r="K104" s="268"/>
      <c r="L104" s="617"/>
      <c r="M104" s="287"/>
    </row>
    <row r="105" spans="1:13" s="303" customFormat="1">
      <c r="A105" s="288"/>
      <c r="B105" s="286"/>
      <c r="C105" s="277"/>
      <c r="D105" s="277"/>
      <c r="E105" s="289"/>
      <c r="F105" s="289"/>
      <c r="G105" s="289"/>
      <c r="H105" s="289"/>
      <c r="I105" s="289"/>
      <c r="J105" s="289"/>
      <c r="K105" s="268"/>
      <c r="L105" s="617"/>
      <c r="M105" s="287"/>
    </row>
    <row r="106" spans="1:13" s="304" customFormat="1">
      <c r="A106" s="288"/>
      <c r="B106" s="286"/>
      <c r="C106" s="277"/>
      <c r="D106" s="277"/>
      <c r="E106" s="289"/>
      <c r="F106" s="289"/>
      <c r="G106" s="289"/>
      <c r="H106" s="289"/>
      <c r="I106" s="289"/>
      <c r="J106" s="289"/>
      <c r="K106" s="268"/>
      <c r="L106" s="617"/>
      <c r="M106" s="287"/>
    </row>
    <row r="107" spans="1:13" s="304" customFormat="1">
      <c r="A107" s="288"/>
      <c r="B107" s="286"/>
      <c r="C107" s="277"/>
      <c r="D107" s="277"/>
      <c r="E107" s="289"/>
      <c r="F107" s="289"/>
      <c r="G107" s="289"/>
      <c r="H107" s="289"/>
      <c r="I107" s="289"/>
      <c r="J107" s="289"/>
      <c r="K107" s="268"/>
      <c r="L107" s="617"/>
      <c r="M107" s="287"/>
    </row>
    <row r="108" spans="1:13" s="304" customFormat="1">
      <c r="A108" s="288"/>
      <c r="B108" s="286"/>
      <c r="C108" s="277"/>
      <c r="D108" s="277"/>
      <c r="E108" s="289"/>
      <c r="F108" s="289"/>
      <c r="G108" s="289"/>
      <c r="H108" s="289"/>
      <c r="I108" s="289"/>
      <c r="J108" s="289"/>
      <c r="K108" s="268"/>
      <c r="L108" s="617"/>
      <c r="M108" s="287"/>
    </row>
    <row r="109" spans="1:13" s="304" customFormat="1">
      <c r="A109" s="288"/>
      <c r="B109" s="286"/>
      <c r="C109" s="277"/>
      <c r="D109" s="277"/>
      <c r="E109" s="289"/>
      <c r="F109" s="289"/>
      <c r="G109" s="289"/>
      <c r="H109" s="289"/>
      <c r="I109" s="289"/>
      <c r="J109" s="289"/>
      <c r="K109" s="268"/>
      <c r="L109" s="617"/>
      <c r="M109" s="287"/>
    </row>
    <row r="110" spans="1:13" s="304" customFormat="1">
      <c r="A110" s="288"/>
      <c r="B110" s="286"/>
      <c r="C110" s="277"/>
      <c r="D110" s="277"/>
      <c r="E110" s="289"/>
      <c r="F110" s="289"/>
      <c r="G110" s="289"/>
      <c r="H110" s="289"/>
      <c r="I110" s="289"/>
      <c r="J110" s="289"/>
      <c r="K110" s="268"/>
      <c r="L110" s="617"/>
      <c r="M110" s="287"/>
    </row>
    <row r="111" spans="1:13" s="304" customFormat="1">
      <c r="A111" s="288"/>
      <c r="B111" s="286"/>
      <c r="C111" s="277"/>
      <c r="D111" s="277"/>
      <c r="E111" s="289"/>
      <c r="F111" s="289"/>
      <c r="G111" s="289"/>
      <c r="H111" s="289"/>
      <c r="I111" s="289"/>
      <c r="J111" s="289"/>
      <c r="K111" s="268"/>
      <c r="L111" s="617"/>
      <c r="M111" s="287"/>
    </row>
    <row r="112" spans="1:13" s="304" customFormat="1">
      <c r="A112" s="288"/>
      <c r="B112" s="286"/>
      <c r="C112" s="277"/>
      <c r="D112" s="277"/>
      <c r="E112" s="289"/>
      <c r="F112" s="289"/>
      <c r="G112" s="289"/>
      <c r="H112" s="289"/>
      <c r="I112" s="289"/>
      <c r="J112" s="289"/>
      <c r="K112" s="268"/>
      <c r="L112" s="617"/>
      <c r="M112" s="287"/>
    </row>
    <row r="113" spans="1:13" s="304" customFormat="1">
      <c r="A113" s="288"/>
      <c r="B113" s="286"/>
      <c r="C113" s="277"/>
      <c r="D113" s="277"/>
      <c r="E113" s="289"/>
      <c r="F113" s="289"/>
      <c r="G113" s="289"/>
      <c r="H113" s="289"/>
      <c r="I113" s="289"/>
      <c r="J113" s="289"/>
      <c r="K113" s="268"/>
      <c r="L113" s="617"/>
      <c r="M113" s="287"/>
    </row>
    <row r="114" spans="1:13" s="304" customFormat="1">
      <c r="A114" s="288"/>
      <c r="B114" s="286"/>
      <c r="C114" s="277"/>
      <c r="D114" s="277"/>
      <c r="E114" s="289"/>
      <c r="F114" s="289"/>
      <c r="G114" s="289"/>
      <c r="H114" s="289"/>
      <c r="I114" s="289"/>
      <c r="J114" s="289"/>
      <c r="K114" s="268"/>
      <c r="L114" s="617"/>
      <c r="M114" s="287"/>
    </row>
    <row r="115" spans="1:13" s="304" customFormat="1">
      <c r="A115" s="288"/>
      <c r="B115" s="286"/>
      <c r="C115" s="277"/>
      <c r="D115" s="277"/>
      <c r="E115" s="289"/>
      <c r="F115" s="289"/>
      <c r="G115" s="289"/>
      <c r="H115" s="289"/>
      <c r="I115" s="289"/>
      <c r="J115" s="289"/>
      <c r="K115" s="268"/>
      <c r="L115" s="617"/>
      <c r="M115" s="287"/>
    </row>
    <row r="116" spans="1:13" s="304" customFormat="1">
      <c r="A116" s="288"/>
      <c r="B116" s="286"/>
      <c r="C116" s="277"/>
      <c r="D116" s="277"/>
      <c r="E116" s="289"/>
      <c r="F116" s="289"/>
      <c r="G116" s="289"/>
      <c r="H116" s="289"/>
      <c r="I116" s="289"/>
      <c r="J116" s="289"/>
      <c r="K116" s="268"/>
      <c r="L116" s="617"/>
      <c r="M116" s="287"/>
    </row>
    <row r="117" spans="1:13" s="304" customFormat="1">
      <c r="A117" s="288"/>
      <c r="B117" s="286"/>
      <c r="C117" s="277"/>
      <c r="D117" s="277"/>
      <c r="E117" s="289"/>
      <c r="F117" s="289"/>
      <c r="G117" s="289"/>
      <c r="H117" s="289"/>
      <c r="I117" s="289"/>
      <c r="J117" s="289"/>
      <c r="K117" s="268"/>
      <c r="L117" s="617"/>
      <c r="M117" s="287"/>
    </row>
    <row r="118" spans="1:13" s="304" customFormat="1">
      <c r="A118" s="288"/>
      <c r="B118" s="286"/>
      <c r="C118" s="277"/>
      <c r="D118" s="277"/>
      <c r="E118" s="289"/>
      <c r="F118" s="289"/>
      <c r="G118" s="289"/>
      <c r="H118" s="289"/>
      <c r="I118" s="289"/>
      <c r="J118" s="289"/>
      <c r="K118" s="268"/>
      <c r="L118" s="617"/>
      <c r="M118" s="287"/>
    </row>
    <row r="119" spans="1:13" s="304" customFormat="1">
      <c r="A119" s="288"/>
      <c r="B119" s="286"/>
      <c r="C119" s="277"/>
      <c r="D119" s="277"/>
      <c r="E119" s="289"/>
      <c r="F119" s="289"/>
      <c r="G119" s="289"/>
      <c r="H119" s="289"/>
      <c r="I119" s="289"/>
      <c r="J119" s="289"/>
      <c r="K119" s="268"/>
      <c r="L119" s="617"/>
      <c r="M119" s="287"/>
    </row>
    <row r="120" spans="1:13" s="304" customFormat="1">
      <c r="A120" s="288"/>
      <c r="B120" s="286"/>
      <c r="C120" s="277"/>
      <c r="D120" s="277"/>
      <c r="E120" s="289"/>
      <c r="F120" s="289"/>
      <c r="G120" s="289"/>
      <c r="H120" s="289"/>
      <c r="I120" s="289"/>
      <c r="J120" s="289"/>
      <c r="K120" s="268"/>
      <c r="L120" s="617"/>
      <c r="M120" s="287"/>
    </row>
    <row r="121" spans="1:13" s="304" customFormat="1">
      <c r="A121" s="288"/>
      <c r="B121" s="286"/>
      <c r="C121" s="277"/>
      <c r="D121" s="277"/>
      <c r="E121" s="289"/>
      <c r="F121" s="289"/>
      <c r="G121" s="289"/>
      <c r="H121" s="289"/>
      <c r="I121" s="289"/>
      <c r="J121" s="289"/>
      <c r="K121" s="268"/>
      <c r="L121" s="617"/>
      <c r="M121" s="287"/>
    </row>
    <row r="122" spans="1:13">
      <c r="C122" s="277"/>
      <c r="D122" s="277"/>
      <c r="E122" s="289"/>
      <c r="F122" s="289"/>
      <c r="G122" s="289"/>
      <c r="H122" s="289"/>
      <c r="I122" s="289"/>
      <c r="J122" s="289"/>
    </row>
    <row r="123" spans="1:13">
      <c r="C123" s="277"/>
      <c r="D123" s="277"/>
      <c r="E123" s="289"/>
      <c r="F123" s="289"/>
      <c r="G123" s="289"/>
      <c r="H123" s="289"/>
      <c r="I123" s="289"/>
      <c r="J123" s="289"/>
    </row>
    <row r="124" spans="1:13">
      <c r="C124" s="277"/>
      <c r="D124" s="277"/>
      <c r="E124" s="289"/>
      <c r="F124" s="289"/>
      <c r="G124" s="289"/>
      <c r="H124" s="289"/>
      <c r="I124" s="289"/>
      <c r="J124" s="289"/>
    </row>
    <row r="125" spans="1:13">
      <c r="C125" s="277"/>
      <c r="D125" s="277"/>
      <c r="E125" s="289"/>
      <c r="F125" s="289"/>
      <c r="G125" s="289"/>
      <c r="H125" s="289"/>
      <c r="I125" s="289"/>
      <c r="J125" s="289"/>
    </row>
    <row r="126" spans="1:13">
      <c r="C126" s="277"/>
      <c r="D126" s="277"/>
      <c r="E126" s="289"/>
      <c r="F126" s="289"/>
      <c r="G126" s="289"/>
      <c r="H126" s="289"/>
      <c r="I126" s="289"/>
      <c r="J126" s="289"/>
    </row>
    <row r="127" spans="1:13">
      <c r="C127" s="277"/>
      <c r="D127" s="277"/>
      <c r="E127" s="289"/>
      <c r="F127" s="289"/>
      <c r="G127" s="289"/>
      <c r="H127" s="289"/>
      <c r="I127" s="289"/>
      <c r="J127" s="289"/>
    </row>
    <row r="128" spans="1:13">
      <c r="C128" s="277"/>
      <c r="D128" s="277"/>
      <c r="E128" s="289"/>
      <c r="F128" s="289"/>
      <c r="G128" s="289"/>
      <c r="H128" s="289"/>
      <c r="I128" s="289"/>
      <c r="J128" s="289"/>
    </row>
    <row r="129" spans="3:10">
      <c r="C129" s="277"/>
      <c r="D129" s="277"/>
      <c r="E129" s="289"/>
      <c r="F129" s="289"/>
      <c r="G129" s="289"/>
      <c r="H129" s="289"/>
      <c r="I129" s="289"/>
      <c r="J129" s="289"/>
    </row>
    <row r="130" spans="3:10">
      <c r="C130" s="277"/>
      <c r="D130" s="277"/>
      <c r="E130" s="289"/>
      <c r="F130" s="289"/>
      <c r="G130" s="289"/>
      <c r="H130" s="289"/>
      <c r="I130" s="289"/>
      <c r="J130" s="289"/>
    </row>
    <row r="131" spans="3:10">
      <c r="C131" s="277"/>
      <c r="D131" s="277"/>
      <c r="E131" s="289"/>
      <c r="F131" s="289"/>
      <c r="G131" s="289"/>
      <c r="H131" s="289"/>
      <c r="I131" s="289"/>
      <c r="J131" s="289"/>
    </row>
    <row r="132" spans="3:10">
      <c r="C132" s="277"/>
      <c r="D132" s="277"/>
      <c r="E132" s="289"/>
      <c r="F132" s="289"/>
      <c r="G132" s="289"/>
      <c r="H132" s="289"/>
      <c r="I132" s="289"/>
      <c r="J132" s="289"/>
    </row>
    <row r="133" spans="3:10">
      <c r="C133" s="277"/>
      <c r="D133" s="277"/>
      <c r="E133" s="289"/>
      <c r="F133" s="289"/>
      <c r="G133" s="289"/>
      <c r="H133" s="289"/>
      <c r="I133" s="289"/>
      <c r="J133" s="289"/>
    </row>
    <row r="134" spans="3:10">
      <c r="C134" s="277"/>
      <c r="D134" s="277"/>
      <c r="E134" s="289"/>
      <c r="F134" s="289"/>
      <c r="G134" s="289"/>
      <c r="H134" s="289"/>
      <c r="I134" s="289"/>
      <c r="J134" s="289"/>
    </row>
    <row r="135" spans="3:10">
      <c r="C135" s="277"/>
      <c r="D135" s="277"/>
      <c r="E135" s="289"/>
      <c r="F135" s="289"/>
      <c r="G135" s="289"/>
      <c r="H135" s="289"/>
      <c r="I135" s="289"/>
      <c r="J135" s="289"/>
    </row>
    <row r="136" spans="3:10">
      <c r="C136" s="277"/>
      <c r="D136" s="277"/>
      <c r="E136" s="289"/>
      <c r="F136" s="289"/>
      <c r="G136" s="289"/>
      <c r="H136" s="289"/>
      <c r="I136" s="289"/>
      <c r="J136" s="289"/>
    </row>
    <row r="137" spans="3:10">
      <c r="C137" s="277"/>
      <c r="D137" s="277"/>
      <c r="E137" s="289"/>
      <c r="F137" s="289"/>
      <c r="G137" s="289"/>
      <c r="H137" s="289"/>
      <c r="I137" s="289"/>
      <c r="J137" s="289"/>
    </row>
    <row r="138" spans="3:10">
      <c r="C138" s="277"/>
      <c r="D138" s="277"/>
      <c r="E138" s="289"/>
      <c r="F138" s="289"/>
      <c r="G138" s="289"/>
      <c r="H138" s="289"/>
      <c r="I138" s="289"/>
      <c r="J138" s="289"/>
    </row>
    <row r="139" spans="3:10">
      <c r="C139" s="277"/>
      <c r="D139" s="277"/>
      <c r="E139" s="289"/>
      <c r="F139" s="289"/>
      <c r="G139" s="289"/>
      <c r="H139" s="289"/>
      <c r="I139" s="289"/>
      <c r="J139" s="289"/>
    </row>
    <row r="140" spans="3:10">
      <c r="C140" s="277"/>
      <c r="D140" s="277"/>
      <c r="E140" s="289"/>
      <c r="F140" s="289"/>
      <c r="G140" s="289"/>
      <c r="H140" s="289"/>
      <c r="I140" s="289"/>
      <c r="J140" s="289"/>
    </row>
    <row r="141" spans="3:10">
      <c r="C141" s="277"/>
      <c r="D141" s="277"/>
      <c r="E141" s="289"/>
      <c r="F141" s="289"/>
      <c r="G141" s="289"/>
      <c r="H141" s="289"/>
      <c r="I141" s="289"/>
      <c r="J141" s="289"/>
    </row>
    <row r="142" spans="3:10">
      <c r="C142" s="277"/>
      <c r="D142" s="277"/>
      <c r="E142" s="289"/>
      <c r="F142" s="289"/>
      <c r="G142" s="289"/>
      <c r="H142" s="289"/>
      <c r="I142" s="289"/>
      <c r="J142" s="289"/>
    </row>
    <row r="143" spans="3:10">
      <c r="C143" s="277"/>
      <c r="D143" s="277"/>
      <c r="E143" s="289"/>
      <c r="F143" s="289"/>
      <c r="G143" s="289"/>
      <c r="H143" s="289"/>
      <c r="I143" s="289"/>
      <c r="J143" s="289"/>
    </row>
    <row r="144" spans="3:10">
      <c r="C144" s="277"/>
      <c r="D144" s="277"/>
      <c r="E144" s="289"/>
      <c r="F144" s="289"/>
      <c r="G144" s="289"/>
      <c r="H144" s="289"/>
      <c r="I144" s="289"/>
      <c r="J144" s="289"/>
    </row>
    <row r="145" spans="3:10">
      <c r="C145" s="277"/>
      <c r="D145" s="277"/>
      <c r="E145" s="289"/>
      <c r="F145" s="289"/>
      <c r="G145" s="289"/>
      <c r="H145" s="289"/>
      <c r="I145" s="289"/>
      <c r="J145" s="289"/>
    </row>
    <row r="146" spans="3:10">
      <c r="C146" s="277"/>
      <c r="D146" s="277"/>
      <c r="E146" s="289"/>
      <c r="F146" s="289"/>
      <c r="G146" s="289"/>
      <c r="H146" s="289"/>
      <c r="I146" s="289"/>
      <c r="J146" s="289"/>
    </row>
    <row r="147" spans="3:10">
      <c r="C147" s="277"/>
      <c r="D147" s="277"/>
      <c r="E147" s="289"/>
      <c r="F147" s="289"/>
      <c r="G147" s="289"/>
      <c r="H147" s="289"/>
      <c r="I147" s="289"/>
      <c r="J147" s="289"/>
    </row>
    <row r="148" spans="3:10">
      <c r="C148" s="277"/>
      <c r="D148" s="277"/>
      <c r="E148" s="289"/>
      <c r="F148" s="289"/>
      <c r="G148" s="289"/>
      <c r="H148" s="289"/>
      <c r="I148" s="289"/>
      <c r="J148" s="289"/>
    </row>
    <row r="149" spans="3:10">
      <c r="C149" s="277"/>
      <c r="D149" s="277"/>
      <c r="E149" s="289"/>
      <c r="F149" s="289"/>
      <c r="G149" s="289"/>
      <c r="H149" s="289"/>
      <c r="I149" s="289"/>
      <c r="J149" s="289"/>
    </row>
    <row r="150" spans="3:10">
      <c r="C150" s="277"/>
      <c r="D150" s="277"/>
      <c r="E150" s="289"/>
      <c r="F150" s="289"/>
      <c r="G150" s="289"/>
      <c r="H150" s="289"/>
      <c r="I150" s="289"/>
      <c r="J150" s="289"/>
    </row>
    <row r="151" spans="3:10">
      <c r="C151" s="277"/>
      <c r="D151" s="277"/>
      <c r="E151" s="289"/>
      <c r="F151" s="289"/>
      <c r="G151" s="289"/>
      <c r="H151" s="289"/>
      <c r="I151" s="289"/>
      <c r="J151" s="289"/>
    </row>
    <row r="152" spans="3:10">
      <c r="C152" s="277"/>
      <c r="D152" s="277"/>
      <c r="E152" s="289"/>
      <c r="F152" s="289"/>
      <c r="G152" s="289"/>
      <c r="H152" s="289"/>
      <c r="I152" s="289"/>
      <c r="J152" s="289"/>
    </row>
    <row r="153" spans="3:10">
      <c r="C153" s="277"/>
      <c r="D153" s="277"/>
      <c r="E153" s="289"/>
      <c r="F153" s="289"/>
      <c r="G153" s="289"/>
      <c r="H153" s="289"/>
      <c r="I153" s="289"/>
      <c r="J153" s="289"/>
    </row>
    <row r="154" spans="3:10">
      <c r="C154" s="277"/>
      <c r="D154" s="277"/>
      <c r="E154" s="289"/>
      <c r="F154" s="289"/>
      <c r="G154" s="289"/>
      <c r="H154" s="289"/>
      <c r="I154" s="289"/>
      <c r="J154" s="289"/>
    </row>
    <row r="155" spans="3:10">
      <c r="C155" s="277"/>
      <c r="D155" s="277"/>
      <c r="E155" s="289"/>
      <c r="F155" s="289"/>
      <c r="G155" s="289"/>
      <c r="H155" s="289"/>
      <c r="I155" s="289"/>
      <c r="J155" s="289"/>
    </row>
    <row r="156" spans="3:10">
      <c r="C156" s="277"/>
      <c r="D156" s="277"/>
      <c r="E156" s="289"/>
      <c r="F156" s="289"/>
      <c r="G156" s="289"/>
      <c r="H156" s="289"/>
      <c r="I156" s="289"/>
      <c r="J156" s="289"/>
    </row>
    <row r="157" spans="3:10">
      <c r="C157" s="277"/>
      <c r="D157" s="277"/>
      <c r="E157" s="289"/>
      <c r="F157" s="289"/>
      <c r="G157" s="289"/>
      <c r="H157" s="289"/>
      <c r="I157" s="289"/>
      <c r="J157" s="289"/>
    </row>
    <row r="158" spans="3:10">
      <c r="C158" s="277"/>
      <c r="D158" s="277"/>
      <c r="E158" s="289"/>
      <c r="F158" s="289"/>
      <c r="G158" s="289"/>
      <c r="H158" s="289"/>
      <c r="I158" s="289"/>
      <c r="J158" s="289"/>
    </row>
    <row r="159" spans="3:10">
      <c r="C159" s="277"/>
      <c r="D159" s="277"/>
      <c r="E159" s="289"/>
      <c r="F159" s="289"/>
      <c r="G159" s="289"/>
      <c r="H159" s="289"/>
      <c r="I159" s="289"/>
      <c r="J159" s="289"/>
    </row>
    <row r="160" spans="3:10">
      <c r="C160" s="277"/>
      <c r="D160" s="277"/>
      <c r="E160" s="289"/>
      <c r="F160" s="289"/>
      <c r="G160" s="289"/>
      <c r="H160" s="289"/>
      <c r="I160" s="289"/>
      <c r="J160" s="289"/>
    </row>
    <row r="161" spans="3:10">
      <c r="C161" s="277"/>
      <c r="D161" s="277"/>
      <c r="E161" s="289"/>
      <c r="F161" s="289"/>
      <c r="G161" s="289"/>
      <c r="H161" s="289"/>
      <c r="I161" s="289"/>
      <c r="J161" s="289"/>
    </row>
    <row r="162" spans="3:10">
      <c r="C162" s="277"/>
      <c r="D162" s="277"/>
      <c r="E162" s="289"/>
      <c r="F162" s="289"/>
      <c r="G162" s="289"/>
      <c r="H162" s="289"/>
      <c r="I162" s="289"/>
      <c r="J162" s="289"/>
    </row>
    <row r="163" spans="3:10">
      <c r="C163" s="277"/>
      <c r="D163" s="277"/>
      <c r="E163" s="289"/>
      <c r="F163" s="289"/>
      <c r="G163" s="289"/>
      <c r="H163" s="289"/>
      <c r="I163" s="289"/>
      <c r="J163" s="289"/>
    </row>
    <row r="164" spans="3:10">
      <c r="C164" s="277"/>
      <c r="D164" s="277"/>
      <c r="E164" s="289"/>
      <c r="F164" s="289"/>
      <c r="G164" s="289"/>
      <c r="H164" s="289"/>
      <c r="I164" s="289"/>
      <c r="J164" s="289"/>
    </row>
    <row r="165" spans="3:10">
      <c r="C165" s="277"/>
      <c r="D165" s="277"/>
      <c r="E165" s="289"/>
      <c r="F165" s="289"/>
      <c r="G165" s="289"/>
      <c r="H165" s="289"/>
      <c r="I165" s="289"/>
      <c r="J165" s="289"/>
    </row>
    <row r="166" spans="3:10">
      <c r="C166" s="277"/>
      <c r="D166" s="277"/>
      <c r="E166" s="289"/>
      <c r="F166" s="289"/>
      <c r="G166" s="289"/>
      <c r="H166" s="289"/>
      <c r="I166" s="289"/>
      <c r="J166" s="289"/>
    </row>
    <row r="167" spans="3:10">
      <c r="C167" s="277"/>
      <c r="D167" s="277"/>
      <c r="E167" s="289"/>
      <c r="F167" s="289"/>
      <c r="G167" s="289"/>
      <c r="H167" s="289"/>
      <c r="I167" s="289"/>
      <c r="J167" s="289"/>
    </row>
    <row r="168" spans="3:10">
      <c r="C168" s="277"/>
      <c r="D168" s="277"/>
      <c r="E168" s="289"/>
      <c r="F168" s="289"/>
      <c r="G168" s="289"/>
      <c r="H168" s="289"/>
      <c r="I168" s="289"/>
      <c r="J168" s="289"/>
    </row>
    <row r="169" spans="3:10">
      <c r="C169" s="277"/>
      <c r="D169" s="277"/>
      <c r="E169" s="289"/>
      <c r="F169" s="289"/>
      <c r="G169" s="289"/>
      <c r="H169" s="289"/>
      <c r="I169" s="289"/>
      <c r="J169" s="289"/>
    </row>
    <row r="170" spans="3:10">
      <c r="C170" s="277"/>
      <c r="D170" s="277"/>
      <c r="E170" s="289"/>
      <c r="F170" s="289"/>
      <c r="G170" s="289"/>
      <c r="H170" s="289"/>
      <c r="I170" s="289"/>
      <c r="J170" s="289"/>
    </row>
    <row r="171" spans="3:10">
      <c r="C171" s="277"/>
      <c r="D171" s="277"/>
      <c r="E171" s="289"/>
      <c r="F171" s="289"/>
      <c r="G171" s="289"/>
      <c r="H171" s="289"/>
      <c r="I171" s="289"/>
      <c r="J171" s="289"/>
    </row>
    <row r="172" spans="3:10">
      <c r="C172" s="277"/>
      <c r="D172" s="277"/>
      <c r="E172" s="289"/>
      <c r="F172" s="289"/>
      <c r="G172" s="289"/>
      <c r="H172" s="289"/>
      <c r="I172" s="289"/>
      <c r="J172" s="289"/>
    </row>
    <row r="173" spans="3:10">
      <c r="C173" s="277"/>
      <c r="D173" s="277"/>
      <c r="E173" s="289"/>
      <c r="F173" s="289"/>
      <c r="G173" s="289"/>
      <c r="H173" s="289"/>
      <c r="I173" s="289"/>
      <c r="J173" s="289"/>
    </row>
    <row r="174" spans="3:10">
      <c r="C174" s="277"/>
      <c r="D174" s="277"/>
      <c r="E174" s="289"/>
      <c r="F174" s="289"/>
      <c r="G174" s="289"/>
      <c r="H174" s="289"/>
      <c r="I174" s="289"/>
      <c r="J174" s="289"/>
    </row>
    <row r="175" spans="3:10">
      <c r="C175" s="277"/>
      <c r="D175" s="277"/>
      <c r="E175" s="289"/>
      <c r="F175" s="289"/>
      <c r="G175" s="289"/>
      <c r="H175" s="289"/>
      <c r="I175" s="289"/>
      <c r="J175" s="289"/>
    </row>
    <row r="176" spans="3:10">
      <c r="C176" s="277"/>
      <c r="D176" s="277"/>
      <c r="E176" s="289"/>
      <c r="F176" s="289"/>
      <c r="G176" s="289"/>
      <c r="H176" s="289"/>
      <c r="I176" s="289"/>
      <c r="J176" s="289"/>
    </row>
    <row r="177" spans="3:10">
      <c r="C177" s="277"/>
      <c r="D177" s="277"/>
      <c r="E177" s="289"/>
      <c r="F177" s="289"/>
      <c r="G177" s="289"/>
      <c r="H177" s="289"/>
      <c r="I177" s="289"/>
      <c r="J177" s="289"/>
    </row>
    <row r="178" spans="3:10">
      <c r="C178" s="277"/>
      <c r="D178" s="277"/>
      <c r="E178" s="289"/>
      <c r="F178" s="289"/>
      <c r="G178" s="289"/>
      <c r="H178" s="289"/>
      <c r="I178" s="289"/>
      <c r="J178" s="289"/>
    </row>
    <row r="179" spans="3:10">
      <c r="C179" s="277"/>
      <c r="D179" s="277"/>
      <c r="E179" s="289"/>
      <c r="F179" s="289"/>
      <c r="G179" s="289"/>
      <c r="H179" s="289"/>
      <c r="I179" s="289"/>
      <c r="J179" s="289"/>
    </row>
    <row r="180" spans="3:10">
      <c r="C180" s="277"/>
      <c r="D180" s="277"/>
      <c r="E180" s="289"/>
      <c r="F180" s="289"/>
      <c r="G180" s="289"/>
      <c r="H180" s="289"/>
      <c r="I180" s="289"/>
      <c r="J180" s="289"/>
    </row>
    <row r="181" spans="3:10">
      <c r="C181" s="277"/>
      <c r="D181" s="277"/>
      <c r="E181" s="289"/>
      <c r="F181" s="289"/>
      <c r="G181" s="289"/>
      <c r="H181" s="289"/>
      <c r="I181" s="289"/>
      <c r="J181" s="289"/>
    </row>
    <row r="182" spans="3:10">
      <c r="C182" s="277"/>
      <c r="D182" s="277"/>
      <c r="E182" s="289"/>
      <c r="F182" s="289"/>
      <c r="G182" s="289"/>
      <c r="H182" s="289"/>
      <c r="I182" s="289"/>
      <c r="J182" s="289"/>
    </row>
    <row r="183" spans="3:10">
      <c r="C183" s="277"/>
      <c r="D183" s="277"/>
      <c r="E183" s="289"/>
      <c r="F183" s="289"/>
      <c r="G183" s="289"/>
      <c r="H183" s="289"/>
      <c r="I183" s="289"/>
      <c r="J183" s="289"/>
    </row>
    <row r="184" spans="3:10">
      <c r="C184" s="277"/>
      <c r="D184" s="277"/>
      <c r="E184" s="289"/>
      <c r="F184" s="289"/>
      <c r="G184" s="289"/>
      <c r="H184" s="289"/>
      <c r="I184" s="289"/>
      <c r="J184" s="289"/>
    </row>
    <row r="185" spans="3:10">
      <c r="C185" s="277"/>
      <c r="D185" s="277"/>
      <c r="E185" s="289"/>
      <c r="F185" s="289"/>
      <c r="G185" s="289"/>
      <c r="H185" s="289"/>
      <c r="I185" s="289"/>
      <c r="J185" s="289"/>
    </row>
    <row r="186" spans="3:10">
      <c r="C186" s="277"/>
      <c r="D186" s="277"/>
      <c r="E186" s="289"/>
      <c r="F186" s="289"/>
      <c r="G186" s="289"/>
      <c r="H186" s="289"/>
      <c r="I186" s="289"/>
      <c r="J186" s="289"/>
    </row>
    <row r="187" spans="3:10">
      <c r="C187" s="277"/>
      <c r="D187" s="277"/>
      <c r="E187" s="289"/>
      <c r="F187" s="289"/>
      <c r="G187" s="289"/>
      <c r="H187" s="289"/>
      <c r="I187" s="289"/>
      <c r="J187" s="289"/>
    </row>
    <row r="188" spans="3:10">
      <c r="C188" s="277"/>
      <c r="D188" s="277"/>
      <c r="E188" s="289"/>
      <c r="F188" s="289"/>
      <c r="G188" s="289"/>
      <c r="H188" s="289"/>
      <c r="I188" s="289"/>
      <c r="J188" s="289"/>
    </row>
    <row r="189" spans="3:10">
      <c r="C189" s="277"/>
      <c r="D189" s="277"/>
      <c r="E189" s="289"/>
      <c r="F189" s="289"/>
      <c r="G189" s="289"/>
      <c r="H189" s="289"/>
      <c r="I189" s="289"/>
      <c r="J189" s="289"/>
    </row>
    <row r="190" spans="3:10">
      <c r="C190" s="277"/>
      <c r="D190" s="277"/>
      <c r="E190" s="289"/>
      <c r="F190" s="289"/>
      <c r="G190" s="289"/>
      <c r="H190" s="289"/>
      <c r="I190" s="289"/>
      <c r="J190" s="289"/>
    </row>
    <row r="191" spans="3:10">
      <c r="C191" s="277"/>
      <c r="D191" s="277"/>
      <c r="E191" s="289"/>
      <c r="F191" s="289"/>
      <c r="G191" s="289"/>
      <c r="H191" s="289"/>
      <c r="I191" s="289"/>
      <c r="J191" s="289"/>
    </row>
    <row r="192" spans="3:10">
      <c r="C192" s="277"/>
      <c r="D192" s="277"/>
      <c r="E192" s="289"/>
      <c r="F192" s="289"/>
      <c r="G192" s="289"/>
      <c r="H192" s="289"/>
      <c r="I192" s="289"/>
      <c r="J192" s="289"/>
    </row>
    <row r="193" spans="3:10">
      <c r="C193" s="277"/>
      <c r="D193" s="277"/>
      <c r="E193" s="289"/>
      <c r="F193" s="289"/>
      <c r="G193" s="289"/>
      <c r="H193" s="289"/>
      <c r="I193" s="289"/>
      <c r="J193" s="289"/>
    </row>
    <row r="194" spans="3:10">
      <c r="C194" s="277"/>
      <c r="D194" s="277"/>
      <c r="E194" s="289"/>
      <c r="F194" s="289"/>
      <c r="G194" s="289"/>
      <c r="H194" s="289"/>
      <c r="I194" s="289"/>
      <c r="J194" s="289"/>
    </row>
    <row r="195" spans="3:10">
      <c r="C195" s="277"/>
      <c r="D195" s="277"/>
      <c r="E195" s="289"/>
      <c r="F195" s="289"/>
      <c r="G195" s="289"/>
      <c r="H195" s="289"/>
      <c r="I195" s="289"/>
      <c r="J195" s="289"/>
    </row>
    <row r="196" spans="3:10">
      <c r="C196" s="277"/>
      <c r="D196" s="277"/>
      <c r="E196" s="289"/>
      <c r="F196" s="289"/>
      <c r="G196" s="289"/>
      <c r="H196" s="289"/>
      <c r="I196" s="289"/>
      <c r="J196" s="289"/>
    </row>
    <row r="197" spans="3:10">
      <c r="C197" s="277"/>
      <c r="D197" s="277"/>
      <c r="E197" s="289"/>
      <c r="F197" s="289"/>
      <c r="G197" s="289"/>
      <c r="H197" s="289"/>
      <c r="I197" s="289"/>
      <c r="J197" s="289"/>
    </row>
    <row r="198" spans="3:10">
      <c r="C198" s="277"/>
      <c r="D198" s="277"/>
      <c r="E198" s="289"/>
      <c r="F198" s="289"/>
      <c r="G198" s="289"/>
      <c r="H198" s="289"/>
      <c r="I198" s="289"/>
      <c r="J198" s="289"/>
    </row>
    <row r="199" spans="3:10">
      <c r="C199" s="277"/>
      <c r="D199" s="277"/>
      <c r="E199" s="289"/>
      <c r="F199" s="289"/>
      <c r="G199" s="289"/>
      <c r="H199" s="289"/>
      <c r="I199" s="289"/>
      <c r="J199" s="289"/>
    </row>
    <row r="200" spans="3:10">
      <c r="C200" s="277"/>
      <c r="D200" s="277"/>
      <c r="E200" s="289"/>
      <c r="F200" s="289"/>
      <c r="G200" s="289"/>
      <c r="H200" s="289"/>
      <c r="I200" s="289"/>
      <c r="J200" s="289"/>
    </row>
    <row r="201" spans="3:10">
      <c r="C201" s="277"/>
      <c r="D201" s="277"/>
      <c r="E201" s="289"/>
      <c r="F201" s="289"/>
      <c r="G201" s="289"/>
      <c r="H201" s="289"/>
      <c r="I201" s="289"/>
      <c r="J201" s="289"/>
    </row>
    <row r="202" spans="3:10">
      <c r="C202" s="277"/>
      <c r="D202" s="277"/>
      <c r="E202" s="289"/>
      <c r="F202" s="289"/>
      <c r="G202" s="289"/>
      <c r="H202" s="289"/>
      <c r="I202" s="289"/>
      <c r="J202" s="289"/>
    </row>
    <row r="203" spans="3:10">
      <c r="C203" s="277"/>
      <c r="D203" s="277"/>
      <c r="E203" s="289"/>
      <c r="F203" s="289"/>
      <c r="G203" s="289"/>
      <c r="H203" s="289"/>
      <c r="I203" s="289"/>
      <c r="J203" s="289"/>
    </row>
    <row r="204" spans="3:10">
      <c r="C204" s="277"/>
      <c r="D204" s="277"/>
      <c r="E204" s="289"/>
      <c r="F204" s="289"/>
      <c r="G204" s="289"/>
      <c r="H204" s="289"/>
      <c r="I204" s="289"/>
      <c r="J204" s="289"/>
    </row>
    <row r="205" spans="3:10">
      <c r="C205" s="277"/>
      <c r="D205" s="277"/>
      <c r="E205" s="289"/>
      <c r="F205" s="289"/>
      <c r="G205" s="289"/>
      <c r="H205" s="289"/>
      <c r="I205" s="289"/>
      <c r="J205" s="289"/>
    </row>
    <row r="206" spans="3:10">
      <c r="C206" s="277"/>
      <c r="D206" s="277"/>
      <c r="E206" s="289"/>
      <c r="F206" s="289"/>
      <c r="G206" s="289"/>
      <c r="H206" s="289"/>
      <c r="I206" s="289"/>
      <c r="J206" s="289"/>
    </row>
    <row r="207" spans="3:10">
      <c r="C207" s="277"/>
      <c r="D207" s="277"/>
      <c r="E207" s="289"/>
      <c r="F207" s="289"/>
      <c r="G207" s="289"/>
      <c r="H207" s="289"/>
      <c r="I207" s="289"/>
      <c r="J207" s="289"/>
    </row>
    <row r="208" spans="3:10">
      <c r="C208" s="277"/>
      <c r="D208" s="277"/>
      <c r="E208" s="289"/>
      <c r="F208" s="289"/>
      <c r="G208" s="289"/>
      <c r="H208" s="289"/>
      <c r="I208" s="289"/>
      <c r="J208" s="289"/>
    </row>
    <row r="209" spans="3:10">
      <c r="C209" s="277"/>
      <c r="D209" s="277"/>
      <c r="E209" s="289"/>
      <c r="F209" s="289"/>
      <c r="G209" s="289"/>
      <c r="H209" s="289"/>
      <c r="I209" s="289"/>
      <c r="J209" s="289"/>
    </row>
    <row r="210" spans="3:10">
      <c r="C210" s="277"/>
      <c r="D210" s="277"/>
      <c r="E210" s="289"/>
      <c r="F210" s="289"/>
      <c r="G210" s="289"/>
      <c r="H210" s="289"/>
      <c r="I210" s="289"/>
      <c r="J210" s="289"/>
    </row>
    <row r="211" spans="3:10">
      <c r="C211" s="277"/>
      <c r="D211" s="277"/>
      <c r="E211" s="289"/>
      <c r="F211" s="289"/>
      <c r="G211" s="289"/>
      <c r="H211" s="289"/>
      <c r="I211" s="289"/>
      <c r="J211" s="289"/>
    </row>
    <row r="212" spans="3:10">
      <c r="C212" s="277"/>
      <c r="D212" s="277"/>
      <c r="E212" s="289"/>
      <c r="F212" s="289"/>
      <c r="G212" s="289"/>
      <c r="H212" s="289"/>
      <c r="I212" s="289"/>
      <c r="J212" s="289"/>
    </row>
    <row r="213" spans="3:10">
      <c r="C213" s="277"/>
      <c r="D213" s="277"/>
      <c r="E213" s="289"/>
      <c r="F213" s="289"/>
      <c r="G213" s="289"/>
      <c r="H213" s="289"/>
      <c r="I213" s="289"/>
      <c r="J213" s="289"/>
    </row>
    <row r="214" spans="3:10">
      <c r="C214" s="277"/>
      <c r="D214" s="277"/>
      <c r="E214" s="289"/>
      <c r="F214" s="289"/>
      <c r="G214" s="289"/>
      <c r="H214" s="289"/>
      <c r="I214" s="289"/>
      <c r="J214" s="289"/>
    </row>
    <row r="215" spans="3:10">
      <c r="C215" s="277"/>
      <c r="D215" s="277"/>
      <c r="E215" s="289"/>
      <c r="F215" s="289"/>
      <c r="G215" s="289"/>
      <c r="H215" s="289"/>
      <c r="I215" s="289"/>
      <c r="J215" s="289"/>
    </row>
    <row r="216" spans="3:10">
      <c r="C216" s="277"/>
      <c r="D216" s="277"/>
      <c r="E216" s="289"/>
      <c r="F216" s="289"/>
      <c r="G216" s="289"/>
      <c r="H216" s="289"/>
      <c r="I216" s="289"/>
      <c r="J216" s="289"/>
    </row>
    <row r="217" spans="3:10">
      <c r="C217" s="277"/>
      <c r="D217" s="277"/>
      <c r="E217" s="289"/>
      <c r="F217" s="289"/>
      <c r="G217" s="289"/>
      <c r="H217" s="289"/>
      <c r="I217" s="289"/>
      <c r="J217" s="289"/>
    </row>
    <row r="218" spans="3:10">
      <c r="C218" s="277"/>
      <c r="D218" s="277"/>
      <c r="E218" s="289"/>
      <c r="F218" s="289"/>
      <c r="G218" s="289"/>
      <c r="H218" s="289"/>
      <c r="I218" s="289"/>
      <c r="J218" s="289"/>
    </row>
    <row r="219" spans="3:10">
      <c r="C219" s="277"/>
      <c r="D219" s="277"/>
      <c r="E219" s="289"/>
      <c r="F219" s="289"/>
      <c r="G219" s="289"/>
      <c r="H219" s="289"/>
      <c r="I219" s="289"/>
      <c r="J219" s="289"/>
    </row>
    <row r="220" spans="3:10">
      <c r="C220" s="277"/>
      <c r="D220" s="277"/>
      <c r="E220" s="289"/>
      <c r="F220" s="289"/>
      <c r="G220" s="289"/>
      <c r="H220" s="289"/>
      <c r="I220" s="289"/>
      <c r="J220" s="289"/>
    </row>
    <row r="221" spans="3:10">
      <c r="C221" s="277"/>
      <c r="D221" s="277"/>
      <c r="E221" s="289"/>
      <c r="F221" s="289"/>
      <c r="G221" s="289"/>
      <c r="H221" s="289"/>
      <c r="I221" s="289"/>
      <c r="J221" s="289"/>
    </row>
    <row r="222" spans="3:10">
      <c r="C222" s="277"/>
      <c r="D222" s="277"/>
      <c r="E222" s="289"/>
      <c r="F222" s="289"/>
      <c r="G222" s="289"/>
      <c r="H222" s="289"/>
      <c r="I222" s="289"/>
      <c r="J222" s="289"/>
    </row>
    <row r="223" spans="3:10">
      <c r="C223" s="277"/>
      <c r="D223" s="277"/>
      <c r="E223" s="289"/>
      <c r="F223" s="289"/>
      <c r="G223" s="289"/>
      <c r="H223" s="289"/>
      <c r="I223" s="289"/>
      <c r="J223" s="289"/>
    </row>
    <row r="224" spans="3:10">
      <c r="C224" s="277"/>
      <c r="D224" s="277"/>
      <c r="E224" s="289"/>
      <c r="F224" s="289"/>
      <c r="G224" s="289"/>
      <c r="H224" s="289"/>
      <c r="I224" s="289"/>
      <c r="J224" s="289"/>
    </row>
    <row r="225" spans="3:10">
      <c r="C225" s="277"/>
      <c r="D225" s="277"/>
      <c r="E225" s="289"/>
      <c r="F225" s="289"/>
      <c r="G225" s="289"/>
      <c r="H225" s="289"/>
      <c r="I225" s="289"/>
      <c r="J225" s="289"/>
    </row>
    <row r="226" spans="3:10">
      <c r="C226" s="277"/>
      <c r="D226" s="277"/>
      <c r="E226" s="289"/>
      <c r="F226" s="289"/>
      <c r="G226" s="289"/>
      <c r="H226" s="289"/>
      <c r="I226" s="289"/>
      <c r="J226" s="289"/>
    </row>
    <row r="227" spans="3:10">
      <c r="C227" s="277"/>
      <c r="D227" s="277"/>
      <c r="E227" s="289"/>
      <c r="F227" s="289"/>
      <c r="G227" s="289"/>
      <c r="H227" s="289"/>
      <c r="I227" s="289"/>
      <c r="J227" s="289"/>
    </row>
    <row r="228" spans="3:10">
      <c r="C228" s="277"/>
      <c r="D228" s="277"/>
      <c r="E228" s="289"/>
      <c r="F228" s="289"/>
      <c r="G228" s="289"/>
      <c r="H228" s="289"/>
      <c r="I228" s="289"/>
      <c r="J228" s="289"/>
    </row>
    <row r="229" spans="3:10">
      <c r="C229" s="277"/>
      <c r="D229" s="277"/>
      <c r="E229" s="289"/>
      <c r="F229" s="289"/>
      <c r="G229" s="289"/>
      <c r="H229" s="289"/>
      <c r="I229" s="289"/>
      <c r="J229" s="289"/>
    </row>
    <row r="230" spans="3:10">
      <c r="C230" s="277"/>
      <c r="D230" s="277"/>
      <c r="E230" s="289"/>
      <c r="F230" s="289"/>
      <c r="G230" s="289"/>
      <c r="H230" s="289"/>
      <c r="I230" s="289"/>
      <c r="J230" s="289"/>
    </row>
    <row r="231" spans="3:10">
      <c r="C231" s="277"/>
      <c r="D231" s="277"/>
      <c r="E231" s="289"/>
      <c r="F231" s="289"/>
      <c r="G231" s="289"/>
      <c r="H231" s="289"/>
      <c r="I231" s="289"/>
      <c r="J231" s="289"/>
    </row>
    <row r="232" spans="3:10">
      <c r="C232" s="277"/>
      <c r="D232" s="277"/>
      <c r="E232" s="289"/>
      <c r="F232" s="289"/>
      <c r="G232" s="289"/>
      <c r="H232" s="289"/>
      <c r="I232" s="289"/>
      <c r="J232" s="289"/>
    </row>
    <row r="233" spans="3:10">
      <c r="C233" s="277"/>
      <c r="D233" s="277"/>
      <c r="E233" s="289"/>
      <c r="F233" s="289"/>
      <c r="G233" s="289"/>
      <c r="H233" s="289"/>
      <c r="I233" s="289"/>
      <c r="J233" s="289"/>
    </row>
    <row r="234" spans="3:10">
      <c r="C234" s="277"/>
      <c r="D234" s="277"/>
      <c r="E234" s="289"/>
      <c r="F234" s="289"/>
      <c r="G234" s="289"/>
      <c r="H234" s="289"/>
      <c r="I234" s="289"/>
      <c r="J234" s="289"/>
    </row>
    <row r="235" spans="3:10">
      <c r="C235" s="277"/>
      <c r="D235" s="277"/>
      <c r="E235" s="289"/>
      <c r="F235" s="289"/>
      <c r="G235" s="289"/>
      <c r="H235" s="289"/>
      <c r="I235" s="289"/>
      <c r="J235" s="289"/>
    </row>
    <row r="236" spans="3:10">
      <c r="C236" s="277"/>
      <c r="D236" s="277"/>
      <c r="E236" s="289"/>
      <c r="F236" s="289"/>
      <c r="G236" s="289"/>
      <c r="H236" s="289"/>
      <c r="I236" s="289"/>
      <c r="J236" s="289"/>
    </row>
    <row r="237" spans="3:10">
      <c r="C237" s="277"/>
      <c r="D237" s="277"/>
      <c r="E237" s="289"/>
      <c r="F237" s="289"/>
      <c r="G237" s="289"/>
      <c r="H237" s="289"/>
      <c r="I237" s="289"/>
      <c r="J237" s="289"/>
    </row>
    <row r="238" spans="3:10">
      <c r="C238" s="277"/>
      <c r="D238" s="277"/>
      <c r="E238" s="289"/>
      <c r="F238" s="289"/>
      <c r="G238" s="289"/>
      <c r="H238" s="289"/>
      <c r="I238" s="289"/>
      <c r="J238" s="289"/>
    </row>
    <row r="239" spans="3:10">
      <c r="C239" s="277"/>
      <c r="D239" s="277"/>
      <c r="E239" s="289"/>
      <c r="F239" s="289"/>
      <c r="G239" s="289"/>
      <c r="H239" s="289"/>
      <c r="I239" s="289"/>
      <c r="J239" s="289"/>
    </row>
    <row r="240" spans="3:10">
      <c r="C240" s="277"/>
      <c r="D240" s="277"/>
      <c r="E240" s="289"/>
      <c r="F240" s="289"/>
      <c r="G240" s="289"/>
      <c r="H240" s="289"/>
      <c r="I240" s="289"/>
      <c r="J240" s="289"/>
    </row>
    <row r="241" spans="3:10">
      <c r="C241" s="277"/>
      <c r="D241" s="277"/>
      <c r="E241" s="289"/>
      <c r="F241" s="289"/>
      <c r="G241" s="289"/>
      <c r="H241" s="289"/>
      <c r="I241" s="289"/>
      <c r="J241" s="289"/>
    </row>
    <row r="242" spans="3:10">
      <c r="C242" s="277"/>
      <c r="D242" s="277"/>
      <c r="E242" s="289"/>
      <c r="F242" s="289"/>
      <c r="G242" s="289"/>
      <c r="H242" s="289"/>
      <c r="I242" s="289"/>
      <c r="J242" s="289"/>
    </row>
    <row r="243" spans="3:10">
      <c r="C243" s="277"/>
      <c r="D243" s="277"/>
      <c r="E243" s="289"/>
      <c r="F243" s="289"/>
      <c r="G243" s="289"/>
      <c r="H243" s="289"/>
      <c r="I243" s="289"/>
      <c r="J243" s="289"/>
    </row>
    <row r="244" spans="3:10">
      <c r="C244" s="277"/>
      <c r="D244" s="277"/>
      <c r="E244" s="289"/>
      <c r="F244" s="289"/>
      <c r="G244" s="289"/>
      <c r="H244" s="289"/>
      <c r="I244" s="289"/>
      <c r="J244" s="289"/>
    </row>
    <row r="245" spans="3:10">
      <c r="C245" s="277"/>
      <c r="D245" s="277"/>
      <c r="E245" s="289"/>
      <c r="F245" s="289"/>
      <c r="G245" s="289"/>
      <c r="H245" s="289"/>
      <c r="I245" s="289"/>
      <c r="J245" s="289"/>
    </row>
    <row r="246" spans="3:10">
      <c r="C246" s="277"/>
      <c r="D246" s="277"/>
      <c r="E246" s="289"/>
      <c r="F246" s="289"/>
      <c r="G246" s="289"/>
      <c r="H246" s="289"/>
      <c r="I246" s="289"/>
      <c r="J246" s="289"/>
    </row>
    <row r="247" spans="3:10">
      <c r="C247" s="277"/>
      <c r="D247" s="277"/>
      <c r="E247" s="289"/>
      <c r="F247" s="289"/>
      <c r="G247" s="289"/>
      <c r="H247" s="289"/>
      <c r="I247" s="289"/>
      <c r="J247" s="289"/>
    </row>
    <row r="248" spans="3:10">
      <c r="C248" s="277"/>
      <c r="D248" s="277"/>
      <c r="E248" s="289"/>
      <c r="F248" s="289"/>
      <c r="G248" s="289"/>
      <c r="H248" s="289"/>
      <c r="I248" s="289"/>
      <c r="J248" s="289"/>
    </row>
    <row r="249" spans="3:10">
      <c r="C249" s="277"/>
      <c r="D249" s="277"/>
      <c r="E249" s="289"/>
      <c r="F249" s="289"/>
      <c r="G249" s="289"/>
      <c r="H249" s="289"/>
      <c r="I249" s="289"/>
      <c r="J249" s="289"/>
    </row>
    <row r="250" spans="3:10">
      <c r="C250" s="277"/>
      <c r="D250" s="277"/>
      <c r="E250" s="289"/>
      <c r="F250" s="289"/>
      <c r="G250" s="289"/>
      <c r="H250" s="289"/>
      <c r="I250" s="289"/>
      <c r="J250" s="289"/>
    </row>
    <row r="251" spans="3:10">
      <c r="C251" s="277"/>
      <c r="D251" s="277"/>
      <c r="E251" s="289"/>
      <c r="F251" s="289"/>
      <c r="G251" s="289"/>
      <c r="H251" s="289"/>
      <c r="I251" s="289"/>
      <c r="J251" s="289"/>
    </row>
    <row r="252" spans="3:10">
      <c r="C252" s="277"/>
      <c r="D252" s="277"/>
      <c r="E252" s="289"/>
      <c r="F252" s="289"/>
      <c r="G252" s="289"/>
      <c r="H252" s="289"/>
      <c r="I252" s="289"/>
      <c r="J252" s="289"/>
    </row>
    <row r="253" spans="3:10">
      <c r="C253" s="277"/>
      <c r="D253" s="277"/>
      <c r="E253" s="289"/>
      <c r="F253" s="289"/>
      <c r="G253" s="289"/>
      <c r="H253" s="289"/>
      <c r="I253" s="289"/>
      <c r="J253" s="289"/>
    </row>
    <row r="254" spans="3:10">
      <c r="C254" s="277"/>
      <c r="D254" s="277"/>
      <c r="E254" s="289"/>
      <c r="F254" s="289"/>
      <c r="G254" s="289"/>
      <c r="H254" s="289"/>
      <c r="I254" s="289"/>
      <c r="J254" s="289"/>
    </row>
    <row r="255" spans="3:10">
      <c r="C255" s="277"/>
      <c r="D255" s="277"/>
      <c r="E255" s="289"/>
      <c r="F255" s="289"/>
      <c r="G255" s="289"/>
      <c r="H255" s="289"/>
      <c r="I255" s="289"/>
      <c r="J255" s="289"/>
    </row>
    <row r="256" spans="3:10">
      <c r="C256" s="277"/>
      <c r="D256" s="277"/>
      <c r="E256" s="289"/>
      <c r="F256" s="289"/>
      <c r="G256" s="289"/>
      <c r="H256" s="289"/>
      <c r="I256" s="289"/>
      <c r="J256" s="289"/>
    </row>
    <row r="257" spans="3:10">
      <c r="C257" s="277"/>
      <c r="D257" s="277"/>
      <c r="E257" s="289"/>
      <c r="F257" s="289"/>
      <c r="G257" s="289"/>
      <c r="H257" s="289"/>
      <c r="I257" s="289"/>
      <c r="J257" s="289"/>
    </row>
    <row r="258" spans="3:10">
      <c r="C258" s="277"/>
      <c r="D258" s="277"/>
      <c r="E258" s="289"/>
      <c r="F258" s="289"/>
      <c r="G258" s="289"/>
      <c r="H258" s="289"/>
      <c r="I258" s="289"/>
      <c r="J258" s="289"/>
    </row>
    <row r="259" spans="3:10">
      <c r="C259" s="277"/>
      <c r="D259" s="277"/>
      <c r="E259" s="289"/>
      <c r="F259" s="289"/>
      <c r="G259" s="289"/>
      <c r="H259" s="289"/>
      <c r="I259" s="289"/>
      <c r="J259" s="289"/>
    </row>
    <row r="260" spans="3:10">
      <c r="C260" s="277"/>
      <c r="D260" s="277"/>
      <c r="E260" s="289"/>
      <c r="F260" s="289"/>
      <c r="G260" s="289"/>
      <c r="H260" s="289"/>
      <c r="I260" s="289"/>
      <c r="J260" s="289"/>
    </row>
    <row r="261" spans="3:10">
      <c r="C261" s="277"/>
      <c r="D261" s="277"/>
      <c r="E261" s="289"/>
      <c r="F261" s="289"/>
      <c r="G261" s="289"/>
      <c r="H261" s="289"/>
      <c r="I261" s="289"/>
      <c r="J261" s="289"/>
    </row>
    <row r="262" spans="3:10">
      <c r="C262" s="277"/>
      <c r="D262" s="277"/>
      <c r="E262" s="289"/>
      <c r="F262" s="289"/>
      <c r="G262" s="289"/>
      <c r="H262" s="289"/>
      <c r="I262" s="289"/>
      <c r="J262" s="289"/>
    </row>
    <row r="263" spans="3:10">
      <c r="C263" s="277"/>
      <c r="D263" s="277"/>
      <c r="E263" s="289"/>
      <c r="F263" s="289"/>
      <c r="G263" s="289"/>
      <c r="H263" s="289"/>
      <c r="I263" s="289"/>
      <c r="J263" s="289"/>
    </row>
    <row r="264" spans="3:10">
      <c r="C264" s="277"/>
      <c r="D264" s="277"/>
      <c r="E264" s="289"/>
      <c r="F264" s="289"/>
      <c r="G264" s="289"/>
      <c r="H264" s="289"/>
      <c r="I264" s="289"/>
      <c r="J264" s="289"/>
    </row>
    <row r="265" spans="3:10">
      <c r="C265" s="277"/>
      <c r="D265" s="277"/>
      <c r="E265" s="289"/>
      <c r="F265" s="289"/>
      <c r="G265" s="289"/>
      <c r="H265" s="289"/>
      <c r="I265" s="289"/>
      <c r="J265" s="289"/>
    </row>
    <row r="266" spans="3:10">
      <c r="C266" s="277"/>
      <c r="D266" s="277"/>
      <c r="E266" s="289"/>
      <c r="F266" s="289"/>
      <c r="G266" s="289"/>
      <c r="H266" s="289"/>
      <c r="I266" s="289"/>
      <c r="J266" s="289"/>
    </row>
    <row r="267" spans="3:10">
      <c r="C267" s="277"/>
      <c r="D267" s="277"/>
      <c r="E267" s="289"/>
      <c r="F267" s="289"/>
      <c r="G267" s="289"/>
      <c r="H267" s="289"/>
      <c r="I267" s="289"/>
      <c r="J267" s="289"/>
    </row>
    <row r="268" spans="3:10">
      <c r="C268" s="277"/>
      <c r="D268" s="277"/>
      <c r="E268" s="289"/>
      <c r="F268" s="289"/>
      <c r="G268" s="289"/>
      <c r="H268" s="289"/>
      <c r="I268" s="289"/>
      <c r="J268" s="289"/>
    </row>
    <row r="269" spans="3:10">
      <c r="C269" s="277"/>
      <c r="D269" s="277"/>
      <c r="E269" s="289"/>
      <c r="F269" s="289"/>
      <c r="G269" s="289"/>
      <c r="H269" s="289"/>
      <c r="I269" s="289"/>
      <c r="J269" s="289"/>
    </row>
    <row r="270" spans="3:10">
      <c r="C270" s="277"/>
      <c r="D270" s="277"/>
      <c r="E270" s="289"/>
      <c r="F270" s="289"/>
      <c r="G270" s="289"/>
      <c r="H270" s="289"/>
      <c r="I270" s="289"/>
      <c r="J270" s="289"/>
    </row>
    <row r="271" spans="3:10">
      <c r="C271" s="277"/>
      <c r="D271" s="277"/>
      <c r="E271" s="289"/>
      <c r="F271" s="289"/>
      <c r="G271" s="289"/>
      <c r="H271" s="289"/>
      <c r="I271" s="289"/>
      <c r="J271" s="289"/>
    </row>
    <row r="272" spans="3:10">
      <c r="C272" s="277"/>
      <c r="D272" s="277"/>
      <c r="E272" s="289"/>
      <c r="F272" s="289"/>
      <c r="G272" s="289"/>
      <c r="H272" s="289"/>
      <c r="I272" s="289"/>
      <c r="J272" s="289"/>
    </row>
    <row r="273" spans="3:10">
      <c r="C273" s="277"/>
      <c r="D273" s="277"/>
      <c r="E273" s="289"/>
      <c r="F273" s="289"/>
      <c r="G273" s="289"/>
      <c r="H273" s="289"/>
      <c r="I273" s="289"/>
      <c r="J273" s="289"/>
    </row>
    <row r="274" spans="3:10">
      <c r="C274" s="277"/>
      <c r="D274" s="277"/>
      <c r="E274" s="289"/>
      <c r="F274" s="289"/>
      <c r="G274" s="289"/>
      <c r="H274" s="289"/>
      <c r="I274" s="289"/>
      <c r="J274" s="289"/>
    </row>
    <row r="275" spans="3:10">
      <c r="C275" s="277"/>
      <c r="D275" s="277"/>
      <c r="E275" s="289"/>
      <c r="F275" s="289"/>
      <c r="G275" s="289"/>
      <c r="H275" s="289"/>
      <c r="I275" s="289"/>
      <c r="J275" s="289"/>
    </row>
    <row r="276" spans="3:10">
      <c r="C276" s="277"/>
      <c r="D276" s="277"/>
      <c r="E276" s="289"/>
      <c r="F276" s="289"/>
      <c r="G276" s="289"/>
      <c r="H276" s="289"/>
      <c r="I276" s="289"/>
      <c r="J276" s="289"/>
    </row>
    <row r="277" spans="3:10">
      <c r="C277" s="277"/>
      <c r="D277" s="277"/>
      <c r="E277" s="289"/>
      <c r="F277" s="289"/>
      <c r="G277" s="289"/>
      <c r="H277" s="289"/>
      <c r="I277" s="289"/>
      <c r="J277" s="289"/>
    </row>
    <row r="278" spans="3:10">
      <c r="C278" s="277"/>
      <c r="D278" s="277"/>
      <c r="E278" s="289"/>
      <c r="F278" s="289"/>
      <c r="G278" s="289"/>
      <c r="H278" s="289"/>
      <c r="I278" s="289"/>
      <c r="J278" s="289"/>
    </row>
    <row r="279" spans="3:10">
      <c r="C279" s="277"/>
      <c r="D279" s="277"/>
      <c r="E279" s="289"/>
      <c r="F279" s="289"/>
      <c r="G279" s="289"/>
      <c r="H279" s="289"/>
      <c r="I279" s="289"/>
      <c r="J279" s="289"/>
    </row>
    <row r="280" spans="3:10">
      <c r="C280" s="277"/>
      <c r="D280" s="277"/>
      <c r="E280" s="289"/>
      <c r="F280" s="289"/>
      <c r="G280" s="289"/>
      <c r="H280" s="289"/>
      <c r="I280" s="289"/>
      <c r="J280" s="289"/>
    </row>
    <row r="281" spans="3:10">
      <c r="C281" s="277"/>
      <c r="D281" s="277"/>
      <c r="E281" s="289"/>
      <c r="F281" s="289"/>
      <c r="G281" s="289"/>
      <c r="H281" s="289"/>
      <c r="I281" s="289"/>
      <c r="J281" s="289"/>
    </row>
    <row r="282" spans="3:10">
      <c r="C282" s="277"/>
      <c r="D282" s="277"/>
      <c r="E282" s="289"/>
      <c r="F282" s="289"/>
      <c r="G282" s="289"/>
      <c r="H282" s="289"/>
      <c r="I282" s="289"/>
      <c r="J282" s="289"/>
    </row>
    <row r="283" spans="3:10">
      <c r="C283" s="277"/>
      <c r="D283" s="277"/>
      <c r="E283" s="289"/>
      <c r="F283" s="289"/>
      <c r="G283" s="289"/>
      <c r="H283" s="289"/>
      <c r="I283" s="289"/>
      <c r="J283" s="289"/>
    </row>
    <row r="284" spans="3:10">
      <c r="C284" s="277"/>
      <c r="D284" s="277"/>
      <c r="E284" s="289"/>
      <c r="F284" s="289"/>
      <c r="G284" s="289"/>
      <c r="H284" s="289"/>
      <c r="I284" s="289"/>
      <c r="J284" s="289"/>
    </row>
    <row r="285" spans="3:10">
      <c r="C285" s="277"/>
      <c r="D285" s="277"/>
      <c r="E285" s="289"/>
      <c r="F285" s="289"/>
      <c r="G285" s="289"/>
      <c r="H285" s="289"/>
      <c r="I285" s="289"/>
      <c r="J285" s="289"/>
    </row>
    <row r="286" spans="3:10">
      <c r="C286" s="277"/>
      <c r="D286" s="277"/>
      <c r="E286" s="289"/>
      <c r="F286" s="289"/>
      <c r="G286" s="289"/>
      <c r="H286" s="289"/>
      <c r="I286" s="289"/>
      <c r="J286" s="289"/>
    </row>
    <row r="287" spans="3:10">
      <c r="C287" s="277"/>
      <c r="D287" s="277"/>
      <c r="E287" s="289"/>
      <c r="F287" s="289"/>
      <c r="G287" s="289"/>
      <c r="H287" s="289"/>
      <c r="I287" s="289"/>
      <c r="J287" s="289"/>
    </row>
    <row r="288" spans="3:10">
      <c r="C288" s="277"/>
      <c r="D288" s="277"/>
      <c r="E288" s="289"/>
      <c r="F288" s="289"/>
      <c r="G288" s="289"/>
      <c r="H288" s="289"/>
      <c r="I288" s="289"/>
      <c r="J288" s="289"/>
    </row>
    <row r="289" spans="3:10">
      <c r="C289" s="277"/>
      <c r="D289" s="277"/>
      <c r="E289" s="289"/>
      <c r="F289" s="289"/>
      <c r="G289" s="289"/>
      <c r="H289" s="289"/>
      <c r="I289" s="289"/>
      <c r="J289" s="289"/>
    </row>
    <row r="290" spans="3:10">
      <c r="C290" s="277"/>
      <c r="D290" s="277"/>
      <c r="E290" s="289"/>
      <c r="F290" s="289"/>
      <c r="G290" s="289"/>
      <c r="H290" s="289"/>
      <c r="I290" s="289"/>
      <c r="J290" s="289"/>
    </row>
    <row r="291" spans="3:10">
      <c r="C291" s="277"/>
      <c r="D291" s="277"/>
      <c r="E291" s="289"/>
      <c r="F291" s="289"/>
      <c r="G291" s="289"/>
      <c r="H291" s="289"/>
      <c r="I291" s="289"/>
      <c r="J291" s="289"/>
    </row>
    <row r="292" spans="3:10">
      <c r="C292" s="277"/>
      <c r="D292" s="277"/>
      <c r="E292" s="289"/>
      <c r="F292" s="289"/>
      <c r="G292" s="289"/>
      <c r="H292" s="289"/>
      <c r="I292" s="289"/>
      <c r="J292" s="289"/>
    </row>
    <row r="293" spans="3:10">
      <c r="C293" s="277"/>
      <c r="D293" s="277"/>
      <c r="E293" s="289"/>
      <c r="F293" s="289"/>
      <c r="G293" s="289"/>
      <c r="H293" s="289"/>
      <c r="I293" s="289"/>
      <c r="J293" s="289"/>
    </row>
    <row r="294" spans="3:10">
      <c r="C294" s="277"/>
      <c r="D294" s="277"/>
      <c r="E294" s="289"/>
      <c r="F294" s="289"/>
      <c r="G294" s="289"/>
      <c r="H294" s="289"/>
      <c r="I294" s="289"/>
      <c r="J294" s="289"/>
    </row>
    <row r="295" spans="3:10">
      <c r="C295" s="277"/>
      <c r="D295" s="277"/>
      <c r="E295" s="289"/>
      <c r="F295" s="289"/>
      <c r="G295" s="289"/>
      <c r="H295" s="289"/>
      <c r="I295" s="289"/>
      <c r="J295" s="289"/>
    </row>
    <row r="296" spans="3:10">
      <c r="C296" s="277"/>
      <c r="D296" s="277"/>
      <c r="E296" s="289"/>
      <c r="F296" s="289"/>
      <c r="G296" s="289"/>
      <c r="H296" s="289"/>
      <c r="I296" s="289"/>
      <c r="J296" s="289"/>
    </row>
    <row r="297" spans="3:10">
      <c r="C297" s="277"/>
      <c r="D297" s="277"/>
      <c r="E297" s="289"/>
      <c r="F297" s="289"/>
      <c r="G297" s="289"/>
      <c r="H297" s="289"/>
      <c r="I297" s="289"/>
      <c r="J297" s="289"/>
    </row>
    <row r="298" spans="3:10">
      <c r="C298" s="277"/>
      <c r="D298" s="277"/>
      <c r="E298" s="289"/>
      <c r="F298" s="289"/>
      <c r="G298" s="289"/>
      <c r="H298" s="289"/>
      <c r="I298" s="289"/>
      <c r="J298" s="289"/>
    </row>
    <row r="299" spans="3:10">
      <c r="C299" s="277"/>
      <c r="D299" s="277"/>
      <c r="E299" s="289"/>
      <c r="F299" s="289"/>
      <c r="G299" s="289"/>
      <c r="H299" s="289"/>
      <c r="I299" s="289"/>
      <c r="J299" s="289"/>
    </row>
    <row r="300" spans="3:10">
      <c r="C300" s="277"/>
      <c r="D300" s="277"/>
      <c r="E300" s="289"/>
      <c r="F300" s="289"/>
      <c r="G300" s="289"/>
      <c r="H300" s="289"/>
      <c r="I300" s="289"/>
      <c r="J300" s="289"/>
    </row>
    <row r="301" spans="3:10">
      <c r="C301" s="277"/>
      <c r="D301" s="277"/>
      <c r="E301" s="289"/>
      <c r="F301" s="289"/>
      <c r="G301" s="289"/>
      <c r="H301" s="289"/>
      <c r="I301" s="289"/>
      <c r="J301" s="289"/>
    </row>
    <row r="302" spans="3:10">
      <c r="C302" s="277"/>
      <c r="D302" s="277"/>
      <c r="E302" s="289"/>
      <c r="F302" s="289"/>
      <c r="G302" s="289"/>
      <c r="H302" s="289"/>
      <c r="I302" s="289"/>
      <c r="J302" s="289"/>
    </row>
    <row r="303" spans="3:10">
      <c r="C303" s="277"/>
      <c r="D303" s="277"/>
      <c r="E303" s="289"/>
      <c r="F303" s="289"/>
      <c r="G303" s="289"/>
      <c r="H303" s="289"/>
      <c r="I303" s="289"/>
      <c r="J303" s="289"/>
    </row>
    <row r="304" spans="3:10">
      <c r="C304" s="277"/>
      <c r="D304" s="277"/>
      <c r="E304" s="289"/>
      <c r="F304" s="289"/>
      <c r="G304" s="289"/>
      <c r="H304" s="289"/>
      <c r="I304" s="289"/>
      <c r="J304" s="289"/>
    </row>
    <row r="305" spans="3:10">
      <c r="C305" s="277"/>
      <c r="D305" s="277"/>
      <c r="E305" s="289"/>
      <c r="F305" s="289"/>
      <c r="G305" s="289"/>
      <c r="H305" s="289"/>
      <c r="I305" s="289"/>
      <c r="J305" s="289"/>
    </row>
    <row r="306" spans="3:10">
      <c r="C306" s="277"/>
      <c r="D306" s="277"/>
      <c r="E306" s="289"/>
      <c r="F306" s="289"/>
      <c r="G306" s="289"/>
      <c r="H306" s="289"/>
      <c r="I306" s="289"/>
      <c r="J306" s="289"/>
    </row>
    <row r="307" spans="3:10">
      <c r="C307" s="277"/>
      <c r="D307" s="277"/>
      <c r="E307" s="289"/>
      <c r="F307" s="289"/>
      <c r="G307" s="289"/>
      <c r="H307" s="289"/>
      <c r="I307" s="289"/>
      <c r="J307" s="289"/>
    </row>
    <row r="308" spans="3:10">
      <c r="C308" s="277"/>
      <c r="D308" s="277"/>
      <c r="E308" s="289"/>
      <c r="F308" s="289"/>
      <c r="G308" s="289"/>
      <c r="H308" s="289"/>
      <c r="I308" s="289"/>
      <c r="J308" s="289"/>
    </row>
    <row r="309" spans="3:10">
      <c r="C309" s="277"/>
      <c r="D309" s="277"/>
      <c r="E309" s="289"/>
      <c r="F309" s="289"/>
      <c r="G309" s="289"/>
      <c r="H309" s="289"/>
      <c r="I309" s="289"/>
      <c r="J309" s="289"/>
    </row>
    <row r="310" spans="3:10">
      <c r="C310" s="277"/>
      <c r="D310" s="277"/>
      <c r="E310" s="289"/>
      <c r="F310" s="289"/>
      <c r="G310" s="289"/>
      <c r="H310" s="289"/>
      <c r="I310" s="289"/>
      <c r="J310" s="289"/>
    </row>
    <row r="311" spans="3:10">
      <c r="C311" s="277"/>
      <c r="D311" s="277"/>
      <c r="E311" s="289"/>
      <c r="F311" s="289"/>
      <c r="G311" s="289"/>
      <c r="H311" s="289"/>
      <c r="I311" s="289"/>
      <c r="J311" s="289"/>
    </row>
    <row r="312" spans="3:10">
      <c r="C312" s="277"/>
      <c r="D312" s="277"/>
      <c r="E312" s="289"/>
      <c r="F312" s="289"/>
      <c r="G312" s="289"/>
      <c r="H312" s="289"/>
      <c r="I312" s="289"/>
      <c r="J312" s="289"/>
    </row>
    <row r="313" spans="3:10">
      <c r="C313" s="277"/>
      <c r="D313" s="277"/>
      <c r="E313" s="289"/>
      <c r="F313" s="289"/>
      <c r="G313" s="289"/>
      <c r="H313" s="289"/>
      <c r="I313" s="289"/>
      <c r="J313" s="289"/>
    </row>
    <row r="314" spans="3:10">
      <c r="C314" s="277"/>
      <c r="D314" s="277"/>
      <c r="E314" s="289"/>
      <c r="F314" s="289"/>
      <c r="G314" s="289"/>
      <c r="H314" s="289"/>
      <c r="I314" s="289"/>
      <c r="J314" s="289"/>
    </row>
    <row r="315" spans="3:10">
      <c r="C315" s="277"/>
      <c r="D315" s="277"/>
      <c r="E315" s="289"/>
      <c r="F315" s="289"/>
      <c r="G315" s="289"/>
      <c r="H315" s="289"/>
      <c r="I315" s="289"/>
      <c r="J315" s="289"/>
    </row>
    <row r="316" spans="3:10">
      <c r="C316" s="277"/>
      <c r="D316" s="277"/>
      <c r="E316" s="289"/>
      <c r="F316" s="289"/>
      <c r="G316" s="289"/>
      <c r="H316" s="289"/>
      <c r="I316" s="289"/>
      <c r="J316" s="289"/>
    </row>
    <row r="317" spans="3:10">
      <c r="C317" s="277"/>
      <c r="D317" s="277"/>
      <c r="E317" s="289"/>
      <c r="F317" s="289"/>
      <c r="G317" s="289"/>
      <c r="H317" s="289"/>
      <c r="I317" s="289"/>
      <c r="J317" s="289"/>
    </row>
    <row r="318" spans="3:10">
      <c r="C318" s="277"/>
      <c r="D318" s="277"/>
      <c r="E318" s="289"/>
      <c r="F318" s="289"/>
      <c r="G318" s="289"/>
      <c r="H318" s="289"/>
      <c r="I318" s="289"/>
      <c r="J318" s="289"/>
    </row>
    <row r="319" spans="3:10">
      <c r="C319" s="277"/>
      <c r="D319" s="277"/>
      <c r="E319" s="289"/>
      <c r="F319" s="289"/>
      <c r="G319" s="289"/>
      <c r="H319" s="289"/>
      <c r="I319" s="289"/>
      <c r="J319" s="289"/>
    </row>
    <row r="320" spans="3:10">
      <c r="C320" s="277"/>
      <c r="D320" s="277"/>
      <c r="E320" s="289"/>
      <c r="F320" s="289"/>
      <c r="G320" s="289"/>
      <c r="H320" s="289"/>
      <c r="I320" s="289"/>
      <c r="J320" s="289"/>
    </row>
    <row r="321" spans="3:10">
      <c r="C321" s="277"/>
      <c r="D321" s="277"/>
      <c r="E321" s="289"/>
      <c r="F321" s="289"/>
      <c r="G321" s="289"/>
      <c r="H321" s="289"/>
      <c r="I321" s="289"/>
      <c r="J321" s="289"/>
    </row>
    <row r="322" spans="3:10">
      <c r="C322" s="277"/>
      <c r="D322" s="277"/>
      <c r="E322" s="289"/>
      <c r="F322" s="289"/>
      <c r="G322" s="289"/>
      <c r="H322" s="289"/>
      <c r="I322" s="289"/>
      <c r="J322" s="289"/>
    </row>
    <row r="323" spans="3:10">
      <c r="C323" s="277"/>
      <c r="D323" s="277"/>
      <c r="E323" s="289"/>
      <c r="F323" s="289"/>
      <c r="G323" s="289"/>
      <c r="H323" s="289"/>
      <c r="I323" s="289"/>
      <c r="J323" s="289"/>
    </row>
    <row r="324" spans="3:10">
      <c r="C324" s="277"/>
      <c r="D324" s="277"/>
      <c r="E324" s="289"/>
      <c r="F324" s="289"/>
      <c r="G324" s="289"/>
      <c r="H324" s="289"/>
      <c r="I324" s="289"/>
      <c r="J324" s="289"/>
    </row>
    <row r="325" spans="3:10">
      <c r="C325" s="277"/>
      <c r="D325" s="277"/>
      <c r="E325" s="289"/>
      <c r="F325" s="289"/>
      <c r="G325" s="289"/>
      <c r="H325" s="289"/>
      <c r="I325" s="289"/>
      <c r="J325" s="289"/>
    </row>
    <row r="326" spans="3:10">
      <c r="C326" s="277"/>
      <c r="D326" s="277"/>
      <c r="E326" s="289"/>
      <c r="F326" s="289"/>
      <c r="G326" s="289"/>
      <c r="H326" s="289"/>
      <c r="I326" s="289"/>
      <c r="J326" s="289"/>
    </row>
    <row r="327" spans="3:10">
      <c r="C327" s="277"/>
      <c r="D327" s="277"/>
      <c r="E327" s="289"/>
      <c r="F327" s="289"/>
      <c r="G327" s="289"/>
      <c r="H327" s="289"/>
      <c r="I327" s="289"/>
      <c r="J327" s="289"/>
    </row>
    <row r="328" spans="3:10">
      <c r="C328" s="277"/>
      <c r="D328" s="277"/>
      <c r="E328" s="289"/>
      <c r="F328" s="289"/>
      <c r="G328" s="289"/>
      <c r="H328" s="289"/>
      <c r="I328" s="289"/>
      <c r="J328" s="289"/>
    </row>
    <row r="329" spans="3:10">
      <c r="C329" s="277"/>
      <c r="D329" s="277"/>
      <c r="E329" s="289"/>
      <c r="F329" s="289"/>
      <c r="G329" s="289"/>
      <c r="H329" s="289"/>
      <c r="I329" s="289"/>
      <c r="J329" s="289"/>
    </row>
    <row r="330" spans="3:10">
      <c r="C330" s="277"/>
      <c r="D330" s="277"/>
      <c r="E330" s="289"/>
      <c r="F330" s="289"/>
      <c r="G330" s="289"/>
      <c r="H330" s="289"/>
      <c r="I330" s="289"/>
      <c r="J330" s="289"/>
    </row>
    <row r="331" spans="3:10">
      <c r="C331" s="277"/>
      <c r="D331" s="277"/>
      <c r="E331" s="289"/>
      <c r="F331" s="289"/>
      <c r="G331" s="289"/>
      <c r="H331" s="289"/>
      <c r="I331" s="289"/>
      <c r="J331" s="289"/>
    </row>
    <row r="332" spans="3:10">
      <c r="C332" s="277"/>
      <c r="D332" s="277"/>
      <c r="E332" s="289"/>
      <c r="F332" s="289"/>
      <c r="G332" s="289"/>
      <c r="H332" s="289"/>
      <c r="I332" s="289"/>
      <c r="J332" s="289"/>
    </row>
    <row r="333" spans="3:10">
      <c r="C333" s="277"/>
      <c r="D333" s="277"/>
      <c r="E333" s="289"/>
      <c r="F333" s="289"/>
      <c r="G333" s="289"/>
      <c r="H333" s="289"/>
      <c r="I333" s="289"/>
      <c r="J333" s="289"/>
    </row>
    <row r="334" spans="3:10">
      <c r="C334" s="277"/>
      <c r="D334" s="277"/>
      <c r="E334" s="289"/>
      <c r="F334" s="289"/>
      <c r="G334" s="289"/>
      <c r="H334" s="289"/>
      <c r="I334" s="289"/>
      <c r="J334" s="289"/>
    </row>
    <row r="335" spans="3:10">
      <c r="C335" s="277"/>
      <c r="D335" s="277"/>
      <c r="E335" s="289"/>
      <c r="F335" s="289"/>
      <c r="G335" s="289"/>
      <c r="H335" s="289"/>
      <c r="I335" s="289"/>
      <c r="J335" s="289"/>
    </row>
    <row r="336" spans="3:10">
      <c r="C336" s="277"/>
      <c r="D336" s="277"/>
      <c r="E336" s="289"/>
      <c r="F336" s="289"/>
      <c r="G336" s="289"/>
      <c r="H336" s="289"/>
      <c r="I336" s="289"/>
      <c r="J336" s="289"/>
    </row>
    <row r="337" spans="3:10">
      <c r="C337" s="277"/>
      <c r="D337" s="277"/>
      <c r="E337" s="289"/>
      <c r="F337" s="289"/>
      <c r="G337" s="289"/>
      <c r="H337" s="289"/>
      <c r="I337" s="289"/>
      <c r="J337" s="289"/>
    </row>
    <row r="338" spans="3:10">
      <c r="C338" s="277"/>
      <c r="D338" s="277"/>
      <c r="E338" s="289"/>
      <c r="F338" s="289"/>
      <c r="G338" s="289"/>
      <c r="H338" s="289"/>
      <c r="I338" s="289"/>
      <c r="J338" s="289"/>
    </row>
    <row r="339" spans="3:10">
      <c r="C339" s="277"/>
      <c r="D339" s="277"/>
      <c r="E339" s="289"/>
      <c r="F339" s="289"/>
      <c r="G339" s="289"/>
      <c r="H339" s="289"/>
      <c r="I339" s="289"/>
      <c r="J339" s="289"/>
    </row>
    <row r="340" spans="3:10">
      <c r="C340" s="277"/>
      <c r="D340" s="277"/>
      <c r="E340" s="289"/>
      <c r="F340" s="289"/>
      <c r="G340" s="289"/>
      <c r="H340" s="289"/>
      <c r="I340" s="289"/>
      <c r="J340" s="289"/>
    </row>
    <row r="341" spans="3:10">
      <c r="C341" s="277"/>
      <c r="D341" s="277"/>
      <c r="E341" s="289"/>
      <c r="F341" s="289"/>
      <c r="G341" s="289"/>
      <c r="H341" s="289"/>
      <c r="I341" s="289"/>
      <c r="J341" s="289"/>
    </row>
    <row r="342" spans="3:10">
      <c r="C342" s="277"/>
      <c r="D342" s="277"/>
      <c r="E342" s="289"/>
      <c r="F342" s="289"/>
      <c r="G342" s="289"/>
      <c r="H342" s="289"/>
      <c r="I342" s="289"/>
      <c r="J342" s="289"/>
    </row>
    <row r="343" spans="3:10">
      <c r="C343" s="277"/>
      <c r="D343" s="277"/>
      <c r="E343" s="289"/>
      <c r="F343" s="289"/>
      <c r="G343" s="289"/>
      <c r="H343" s="289"/>
      <c r="I343" s="289"/>
      <c r="J343" s="289"/>
    </row>
    <row r="344" spans="3:10">
      <c r="C344" s="277"/>
      <c r="D344" s="277"/>
      <c r="E344" s="289"/>
      <c r="F344" s="289"/>
      <c r="G344" s="289"/>
      <c r="H344" s="289"/>
      <c r="I344" s="289"/>
      <c r="J344" s="289"/>
    </row>
    <row r="345" spans="3:10">
      <c r="C345" s="277"/>
      <c r="D345" s="277"/>
      <c r="E345" s="289"/>
      <c r="F345" s="289"/>
      <c r="G345" s="289"/>
      <c r="H345" s="289"/>
      <c r="I345" s="289"/>
      <c r="J345" s="289"/>
    </row>
    <row r="346" spans="3:10">
      <c r="C346" s="277"/>
      <c r="D346" s="277"/>
      <c r="E346" s="289"/>
      <c r="F346" s="289"/>
      <c r="G346" s="289"/>
      <c r="H346" s="289"/>
      <c r="I346" s="289"/>
      <c r="J346" s="289"/>
    </row>
    <row r="347" spans="3:10">
      <c r="C347" s="277"/>
      <c r="D347" s="277"/>
      <c r="E347" s="289"/>
      <c r="F347" s="289"/>
      <c r="G347" s="289"/>
      <c r="H347" s="289"/>
      <c r="I347" s="289"/>
      <c r="J347" s="289"/>
    </row>
    <row r="348" spans="3:10">
      <c r="C348" s="277"/>
      <c r="D348" s="277"/>
      <c r="E348" s="289"/>
      <c r="F348" s="289"/>
      <c r="G348" s="289"/>
      <c r="H348" s="289"/>
      <c r="I348" s="289"/>
      <c r="J348" s="289"/>
    </row>
    <row r="349" spans="3:10">
      <c r="C349" s="277"/>
      <c r="D349" s="277"/>
      <c r="E349" s="289"/>
      <c r="F349" s="289"/>
      <c r="G349" s="289"/>
      <c r="H349" s="289"/>
      <c r="I349" s="289"/>
      <c r="J349" s="289"/>
    </row>
    <row r="350" spans="3:10">
      <c r="C350" s="277"/>
      <c r="D350" s="277"/>
      <c r="E350" s="289"/>
      <c r="F350" s="289"/>
      <c r="G350" s="289"/>
      <c r="H350" s="289"/>
      <c r="I350" s="289"/>
      <c r="J350" s="289"/>
    </row>
    <row r="351" spans="3:10">
      <c r="C351" s="277"/>
      <c r="D351" s="277"/>
      <c r="E351" s="289"/>
      <c r="F351" s="289"/>
      <c r="G351" s="289"/>
      <c r="H351" s="289"/>
      <c r="I351" s="289"/>
      <c r="J351" s="289"/>
    </row>
    <row r="352" spans="3:10">
      <c r="C352" s="277"/>
      <c r="D352" s="277"/>
      <c r="E352" s="289"/>
      <c r="F352" s="289"/>
      <c r="G352" s="289"/>
      <c r="H352" s="289"/>
      <c r="I352" s="289"/>
      <c r="J352" s="289"/>
    </row>
    <row r="353" spans="3:10">
      <c r="C353" s="277"/>
      <c r="D353" s="277"/>
      <c r="E353" s="289"/>
      <c r="F353" s="289"/>
      <c r="G353" s="289"/>
      <c r="H353" s="289"/>
      <c r="I353" s="289"/>
      <c r="J353" s="289"/>
    </row>
    <row r="354" spans="3:10">
      <c r="C354" s="277"/>
      <c r="D354" s="277"/>
      <c r="E354" s="289"/>
      <c r="F354" s="289"/>
      <c r="G354" s="289"/>
      <c r="H354" s="289"/>
      <c r="I354" s="289"/>
      <c r="J354" s="289"/>
    </row>
    <row r="355" spans="3:10">
      <c r="C355" s="277"/>
      <c r="D355" s="277"/>
      <c r="E355" s="289"/>
      <c r="F355" s="289"/>
      <c r="G355" s="289"/>
      <c r="H355" s="289"/>
      <c r="I355" s="289"/>
      <c r="J355" s="289"/>
    </row>
    <row r="356" spans="3:10">
      <c r="C356" s="277"/>
      <c r="D356" s="277"/>
      <c r="E356" s="289"/>
      <c r="F356" s="289"/>
      <c r="G356" s="289"/>
      <c r="H356" s="289"/>
      <c r="I356" s="289"/>
      <c r="J356" s="289"/>
    </row>
    <row r="357" spans="3:10">
      <c r="C357" s="277"/>
      <c r="D357" s="277"/>
      <c r="E357" s="289"/>
      <c r="F357" s="289"/>
      <c r="G357" s="289"/>
      <c r="H357" s="289"/>
      <c r="I357" s="289"/>
      <c r="J357" s="289"/>
    </row>
    <row r="358" spans="3:10">
      <c r="C358" s="277"/>
      <c r="D358" s="277"/>
      <c r="E358" s="289"/>
      <c r="F358" s="289"/>
      <c r="G358" s="289"/>
      <c r="H358" s="289"/>
      <c r="I358" s="289"/>
      <c r="J358" s="289"/>
    </row>
    <row r="359" spans="3:10">
      <c r="C359" s="277"/>
      <c r="D359" s="277"/>
      <c r="E359" s="289"/>
      <c r="F359" s="289"/>
      <c r="G359" s="289"/>
      <c r="H359" s="289"/>
      <c r="I359" s="289"/>
      <c r="J359" s="289"/>
    </row>
    <row r="360" spans="3:10">
      <c r="C360" s="277"/>
      <c r="D360" s="277"/>
      <c r="E360" s="289"/>
      <c r="F360" s="289"/>
      <c r="G360" s="289"/>
      <c r="H360" s="289"/>
      <c r="I360" s="289"/>
      <c r="J360" s="289"/>
    </row>
    <row r="361" spans="3:10">
      <c r="C361" s="277"/>
      <c r="D361" s="277"/>
      <c r="E361" s="289"/>
      <c r="F361" s="289"/>
      <c r="G361" s="289"/>
      <c r="H361" s="289"/>
      <c r="I361" s="289"/>
      <c r="J361" s="289"/>
    </row>
    <row r="362" spans="3:10">
      <c r="C362" s="277"/>
      <c r="D362" s="277"/>
      <c r="E362" s="289"/>
      <c r="F362" s="289"/>
      <c r="G362" s="289"/>
      <c r="H362" s="289"/>
      <c r="I362" s="289"/>
      <c r="J362" s="289"/>
    </row>
    <row r="363" spans="3:10">
      <c r="C363" s="277"/>
      <c r="D363" s="277"/>
      <c r="E363" s="289"/>
      <c r="F363" s="289"/>
      <c r="G363" s="289"/>
      <c r="H363" s="289"/>
      <c r="I363" s="289"/>
      <c r="J363" s="289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P423"/>
  <sheetViews>
    <sheetView zoomScale="80" zoomScaleNormal="80" workbookViewId="0">
      <selection activeCell="O9" sqref="O9"/>
    </sheetView>
  </sheetViews>
  <sheetFormatPr defaultColWidth="9.140625" defaultRowHeight="24"/>
  <cols>
    <col min="1" max="1" width="5.5703125" style="359" customWidth="1"/>
    <col min="2" max="2" width="54.42578125" style="360" customWidth="1"/>
    <col min="3" max="3" width="18.5703125" style="363" customWidth="1"/>
    <col min="4" max="4" width="19.42578125" style="364" customWidth="1"/>
    <col min="5" max="5" width="19" style="365" customWidth="1"/>
    <col min="6" max="6" width="19.85546875" style="365" bestFit="1" customWidth="1"/>
    <col min="7" max="7" width="19.42578125" style="365" bestFit="1" customWidth="1"/>
    <col min="8" max="8" width="10.42578125" style="365" customWidth="1"/>
    <col min="9" max="9" width="19.42578125" style="365" bestFit="1" customWidth="1"/>
    <col min="10" max="10" width="13.42578125" style="314" customWidth="1"/>
    <col min="11" max="11" width="13.5703125" style="362" customWidth="1"/>
    <col min="12" max="12" width="10" style="359" customWidth="1"/>
    <col min="13" max="14" width="10" style="360" customWidth="1"/>
    <col min="15" max="15" width="22.42578125" style="657" customWidth="1"/>
    <col min="16" max="16" width="11.28515625" style="191" bestFit="1" customWidth="1"/>
    <col min="17" max="16384" width="9.140625" style="191"/>
  </cols>
  <sheetData>
    <row r="1" spans="1:16" s="308" customFormat="1" ht="33" customHeight="1">
      <c r="A1" s="893" t="s">
        <v>604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12"/>
      <c r="M1" s="813"/>
      <c r="N1" s="813"/>
      <c r="O1" s="646"/>
    </row>
    <row r="2" spans="1:16" s="308" customFormat="1" ht="33" customHeight="1">
      <c r="A2" s="893" t="str">
        <f>+[3]คีย์ข้อมูล!A2</f>
        <v>กรมการพัฒนาชุมชน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14"/>
      <c r="M2" s="815"/>
      <c r="N2" s="815"/>
      <c r="O2" s="646"/>
    </row>
    <row r="3" spans="1:16" s="308" customFormat="1" ht="33" customHeight="1">
      <c r="A3" s="894" t="str">
        <f>+[2]คีย์ข้อมูล!A3</f>
        <v xml:space="preserve">ข้อมูล ณ วันที่ 12 กันยายน 2568  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14"/>
      <c r="M3" s="815"/>
      <c r="N3" s="815"/>
      <c r="O3" s="647"/>
    </row>
    <row r="4" spans="1:16" s="309" customFormat="1" ht="33" customHeight="1">
      <c r="A4" s="1045" t="s">
        <v>22</v>
      </c>
      <c r="B4" s="1046" t="s">
        <v>3</v>
      </c>
      <c r="C4" s="1048" t="s">
        <v>24</v>
      </c>
      <c r="D4" s="1050" t="s">
        <v>87</v>
      </c>
      <c r="E4" s="1051"/>
      <c r="F4" s="1040" t="s">
        <v>12</v>
      </c>
      <c r="G4" s="1040" t="s">
        <v>11</v>
      </c>
      <c r="H4" s="1041" t="s">
        <v>239</v>
      </c>
      <c r="I4" s="1043" t="s">
        <v>4</v>
      </c>
      <c r="J4" s="1045" t="s">
        <v>240</v>
      </c>
      <c r="K4" s="1045" t="s">
        <v>75</v>
      </c>
      <c r="L4" s="314"/>
      <c r="M4" s="310"/>
      <c r="N4" s="310"/>
      <c r="O4" s="648"/>
    </row>
    <row r="5" spans="1:16" s="311" customFormat="1" ht="33" customHeight="1">
      <c r="A5" s="1045"/>
      <c r="B5" s="1047"/>
      <c r="C5" s="1049"/>
      <c r="D5" s="312" t="s">
        <v>1</v>
      </c>
      <c r="E5" s="313" t="s">
        <v>6</v>
      </c>
      <c r="F5" s="1040"/>
      <c r="G5" s="1040"/>
      <c r="H5" s="1042"/>
      <c r="I5" s="1044"/>
      <c r="J5" s="1045"/>
      <c r="K5" s="1045"/>
      <c r="L5" s="314"/>
      <c r="M5" s="314"/>
      <c r="N5" s="314"/>
      <c r="O5" s="649"/>
    </row>
    <row r="6" spans="1:16" s="311" customFormat="1" ht="33" customHeight="1" thickBot="1">
      <c r="A6" s="315"/>
      <c r="B6" s="315" t="s">
        <v>490</v>
      </c>
      <c r="C6" s="316">
        <v>20776802.449999999</v>
      </c>
      <c r="D6" s="316">
        <v>277156759.49000001</v>
      </c>
      <c r="E6" s="316">
        <v>320218798.42999995</v>
      </c>
      <c r="F6" s="316">
        <v>618152360.37</v>
      </c>
      <c r="G6" s="316">
        <v>556463817.91999996</v>
      </c>
      <c r="H6" s="316">
        <v>90.020495527498127</v>
      </c>
      <c r="I6" s="316">
        <v>61688542.449999996</v>
      </c>
      <c r="J6" s="315"/>
      <c r="K6" s="315"/>
      <c r="L6" s="816"/>
      <c r="M6" s="816"/>
      <c r="N6" s="817"/>
      <c r="O6" s="649"/>
    </row>
    <row r="7" spans="1:16" s="311" customFormat="1" ht="33" customHeight="1" thickTop="1">
      <c r="A7" s="317">
        <v>1</v>
      </c>
      <c r="B7" s="317" t="s">
        <v>241</v>
      </c>
      <c r="C7" s="318">
        <v>20097562.98</v>
      </c>
      <c r="D7" s="318">
        <v>192044718.47999999</v>
      </c>
      <c r="E7" s="318">
        <v>294540319.22999996</v>
      </c>
      <c r="F7" s="318">
        <v>506682600.69</v>
      </c>
      <c r="G7" s="318">
        <v>446448297.70999998</v>
      </c>
      <c r="H7" s="319">
        <v>88.112024589363642</v>
      </c>
      <c r="I7" s="318">
        <v>60234302.979999997</v>
      </c>
      <c r="J7" s="320"/>
      <c r="K7" s="317"/>
      <c r="L7" s="818"/>
      <c r="M7" s="817"/>
      <c r="N7" s="817"/>
      <c r="O7" s="649"/>
    </row>
    <row r="8" spans="1:16" s="523" customFormat="1" ht="60.75">
      <c r="A8" s="524">
        <v>1</v>
      </c>
      <c r="B8" s="525" t="s">
        <v>244</v>
      </c>
      <c r="C8" s="526">
        <v>14020700</v>
      </c>
      <c r="D8" s="527">
        <v>0</v>
      </c>
      <c r="E8" s="526">
        <v>59998000</v>
      </c>
      <c r="F8" s="528">
        <v>74018700</v>
      </c>
      <c r="G8" s="526">
        <v>44998500</v>
      </c>
      <c r="H8" s="528">
        <v>60.793421121959724</v>
      </c>
      <c r="I8" s="528">
        <v>29020200</v>
      </c>
      <c r="J8" s="529" t="s">
        <v>630</v>
      </c>
      <c r="K8" s="524" t="s">
        <v>414</v>
      </c>
      <c r="L8" s="819"/>
      <c r="M8" s="820"/>
      <c r="N8" s="820"/>
      <c r="O8" s="650"/>
    </row>
    <row r="9" spans="1:16" s="523" customFormat="1" ht="60.75">
      <c r="A9" s="522">
        <v>2</v>
      </c>
      <c r="B9" s="530" t="s">
        <v>589</v>
      </c>
      <c r="C9" s="520">
        <v>0</v>
      </c>
      <c r="D9" s="531">
        <v>0</v>
      </c>
      <c r="E9" s="520">
        <v>11626000</v>
      </c>
      <c r="F9" s="519">
        <v>11626000</v>
      </c>
      <c r="G9" s="520">
        <v>0</v>
      </c>
      <c r="H9" s="519">
        <v>0</v>
      </c>
      <c r="I9" s="519">
        <v>11626000</v>
      </c>
      <c r="J9" s="521"/>
      <c r="K9" s="522" t="s">
        <v>414</v>
      </c>
      <c r="L9" s="819"/>
      <c r="M9" s="820"/>
      <c r="N9" s="820"/>
      <c r="O9" s="650"/>
    </row>
    <row r="10" spans="1:16" s="523" customFormat="1" ht="60.75">
      <c r="A10" s="522">
        <v>3</v>
      </c>
      <c r="B10" s="530" t="s">
        <v>590</v>
      </c>
      <c r="C10" s="520">
        <v>1560000</v>
      </c>
      <c r="D10" s="531">
        <v>0</v>
      </c>
      <c r="E10" s="520">
        <v>6520000</v>
      </c>
      <c r="F10" s="519">
        <v>8080000</v>
      </c>
      <c r="G10" s="520">
        <v>0</v>
      </c>
      <c r="H10" s="519">
        <v>0</v>
      </c>
      <c r="I10" s="519">
        <v>8080000</v>
      </c>
      <c r="J10" s="521" t="s">
        <v>420</v>
      </c>
      <c r="K10" s="522" t="s">
        <v>414</v>
      </c>
      <c r="L10" s="819"/>
      <c r="M10" s="820"/>
      <c r="N10" s="820"/>
      <c r="O10" s="650"/>
    </row>
    <row r="11" spans="1:16" s="523" customFormat="1" ht="60.75">
      <c r="A11" s="522">
        <v>4</v>
      </c>
      <c r="B11" s="533" t="s">
        <v>591</v>
      </c>
      <c r="C11" s="520">
        <v>530260</v>
      </c>
      <c r="D11" s="531">
        <v>0</v>
      </c>
      <c r="E11" s="520">
        <v>4744240</v>
      </c>
      <c r="F11" s="519">
        <v>5274500</v>
      </c>
      <c r="G11" s="520">
        <v>0</v>
      </c>
      <c r="H11" s="519">
        <v>0</v>
      </c>
      <c r="I11" s="519">
        <v>5274500</v>
      </c>
      <c r="J11" s="521" t="s">
        <v>631</v>
      </c>
      <c r="K11" s="522" t="s">
        <v>414</v>
      </c>
      <c r="L11" s="819"/>
      <c r="M11" s="820"/>
      <c r="N11" s="820"/>
      <c r="O11" s="650"/>
    </row>
    <row r="12" spans="1:16" s="523" customFormat="1" ht="40.5">
      <c r="A12" s="522">
        <v>5</v>
      </c>
      <c r="B12" s="533" t="s">
        <v>421</v>
      </c>
      <c r="C12" s="520">
        <v>0</v>
      </c>
      <c r="D12" s="531">
        <v>5617500</v>
      </c>
      <c r="E12" s="520">
        <v>0</v>
      </c>
      <c r="F12" s="519">
        <v>5617500</v>
      </c>
      <c r="G12" s="520">
        <v>3370500</v>
      </c>
      <c r="H12" s="519">
        <v>60</v>
      </c>
      <c r="I12" s="519">
        <v>2247000</v>
      </c>
      <c r="J12" s="521" t="s">
        <v>422</v>
      </c>
      <c r="K12" s="522" t="s">
        <v>144</v>
      </c>
      <c r="L12" s="819"/>
      <c r="M12" s="820"/>
      <c r="N12" s="820"/>
      <c r="O12" s="650"/>
    </row>
    <row r="13" spans="1:16" s="523" customFormat="1" ht="81">
      <c r="A13" s="522">
        <v>6</v>
      </c>
      <c r="B13" s="533" t="s">
        <v>592</v>
      </c>
      <c r="C13" s="520">
        <v>2926884</v>
      </c>
      <c r="D13" s="531">
        <v>0</v>
      </c>
      <c r="E13" s="520">
        <v>47726316</v>
      </c>
      <c r="F13" s="519">
        <v>50653200</v>
      </c>
      <c r="G13" s="520">
        <v>47726316</v>
      </c>
      <c r="H13" s="519">
        <v>94.221719457013577</v>
      </c>
      <c r="I13" s="519">
        <v>2926884</v>
      </c>
      <c r="J13" s="521" t="s">
        <v>418</v>
      </c>
      <c r="K13" s="522" t="s">
        <v>419</v>
      </c>
      <c r="L13" s="819"/>
      <c r="M13" s="820"/>
      <c r="N13" s="820"/>
      <c r="O13" s="650"/>
    </row>
    <row r="14" spans="1:16" s="523" customFormat="1" ht="27.95" customHeight="1">
      <c r="A14" s="522">
        <v>7</v>
      </c>
      <c r="B14" s="534" t="s">
        <v>593</v>
      </c>
      <c r="C14" s="520">
        <v>560628.98</v>
      </c>
      <c r="D14" s="531">
        <v>0</v>
      </c>
      <c r="E14" s="520">
        <v>1022371.02</v>
      </c>
      <c r="F14" s="519">
        <v>1583000</v>
      </c>
      <c r="G14" s="520">
        <v>1022371.02</v>
      </c>
      <c r="H14" s="519">
        <v>64.584397978521793</v>
      </c>
      <c r="I14" s="519">
        <v>560628.98</v>
      </c>
      <c r="J14" s="521" t="s">
        <v>429</v>
      </c>
      <c r="K14" s="522" t="s">
        <v>419</v>
      </c>
      <c r="L14" s="819"/>
      <c r="M14" s="820"/>
      <c r="N14" s="820"/>
      <c r="O14" s="650"/>
    </row>
    <row r="15" spans="1:16" s="532" customFormat="1" ht="40.5">
      <c r="A15" s="522">
        <v>8</v>
      </c>
      <c r="B15" s="530" t="s">
        <v>594</v>
      </c>
      <c r="C15" s="520">
        <v>396550</v>
      </c>
      <c r="D15" s="531">
        <v>0</v>
      </c>
      <c r="E15" s="520">
        <v>7843450</v>
      </c>
      <c r="F15" s="519">
        <v>8240000</v>
      </c>
      <c r="G15" s="520">
        <v>7843450</v>
      </c>
      <c r="H15" s="519">
        <v>95.1875</v>
      </c>
      <c r="I15" s="519">
        <v>396550</v>
      </c>
      <c r="J15" s="521" t="s">
        <v>418</v>
      </c>
      <c r="K15" s="522" t="s">
        <v>419</v>
      </c>
      <c r="L15" s="819"/>
      <c r="M15" s="820"/>
      <c r="N15" s="820"/>
      <c r="O15" s="650"/>
      <c r="P15" s="523"/>
    </row>
    <row r="16" spans="1:16" s="523" customFormat="1" ht="40.5">
      <c r="A16" s="522">
        <v>9</v>
      </c>
      <c r="B16" s="530" t="s">
        <v>433</v>
      </c>
      <c r="C16" s="520">
        <v>72540</v>
      </c>
      <c r="D16" s="531">
        <v>9927460</v>
      </c>
      <c r="E16" s="520">
        <v>0</v>
      </c>
      <c r="F16" s="519">
        <v>10000000</v>
      </c>
      <c r="G16" s="520">
        <v>9927460</v>
      </c>
      <c r="H16" s="519">
        <v>99.274600000000007</v>
      </c>
      <c r="I16" s="519">
        <v>72540</v>
      </c>
      <c r="J16" s="521" t="s">
        <v>434</v>
      </c>
      <c r="K16" s="522" t="s">
        <v>144</v>
      </c>
      <c r="L16" s="819"/>
      <c r="M16" s="820"/>
      <c r="N16" s="820"/>
      <c r="O16" s="650"/>
    </row>
    <row r="17" spans="1:15" s="523" customFormat="1" ht="27.95" customHeight="1">
      <c r="A17" s="522">
        <v>10</v>
      </c>
      <c r="B17" s="530" t="s">
        <v>441</v>
      </c>
      <c r="C17" s="520">
        <v>30000</v>
      </c>
      <c r="D17" s="531">
        <v>0</v>
      </c>
      <c r="E17" s="520">
        <v>0</v>
      </c>
      <c r="F17" s="519">
        <v>30000</v>
      </c>
      <c r="G17" s="520">
        <v>0</v>
      </c>
      <c r="H17" s="519">
        <v>0</v>
      </c>
      <c r="I17" s="519">
        <v>30000</v>
      </c>
      <c r="J17" s="521" t="s">
        <v>272</v>
      </c>
      <c r="K17" s="522" t="s">
        <v>442</v>
      </c>
      <c r="L17" s="819"/>
      <c r="M17" s="820"/>
      <c r="N17" s="820"/>
      <c r="O17" s="650"/>
    </row>
    <row r="18" spans="1:15" s="523" customFormat="1" ht="60.75">
      <c r="A18" s="522">
        <v>11</v>
      </c>
      <c r="B18" s="530" t="s">
        <v>438</v>
      </c>
      <c r="C18" s="520">
        <v>0</v>
      </c>
      <c r="D18" s="531">
        <v>7450000</v>
      </c>
      <c r="E18" s="520">
        <v>0</v>
      </c>
      <c r="F18" s="519">
        <v>7450000</v>
      </c>
      <c r="G18" s="520">
        <v>7450000</v>
      </c>
      <c r="H18" s="519">
        <v>100</v>
      </c>
      <c r="I18" s="519">
        <v>0</v>
      </c>
      <c r="J18" s="521" t="s">
        <v>439</v>
      </c>
      <c r="K18" s="522" t="s">
        <v>144</v>
      </c>
      <c r="L18" s="819"/>
      <c r="M18" s="820"/>
      <c r="N18" s="820"/>
      <c r="O18" s="650"/>
    </row>
    <row r="19" spans="1:15" s="523" customFormat="1" ht="40.5">
      <c r="A19" s="522">
        <v>12</v>
      </c>
      <c r="B19" s="530" t="s">
        <v>423</v>
      </c>
      <c r="C19" s="520">
        <v>0</v>
      </c>
      <c r="D19" s="531">
        <v>0</v>
      </c>
      <c r="E19" s="520">
        <v>4115000</v>
      </c>
      <c r="F19" s="519">
        <v>4115000</v>
      </c>
      <c r="G19" s="520">
        <v>4115000</v>
      </c>
      <c r="H19" s="519">
        <v>100</v>
      </c>
      <c r="I19" s="519">
        <v>0</v>
      </c>
      <c r="J19" s="521" t="s">
        <v>424</v>
      </c>
      <c r="K19" s="522" t="s">
        <v>419</v>
      </c>
      <c r="L19" s="819"/>
      <c r="M19" s="820"/>
      <c r="N19" s="820"/>
      <c r="O19" s="650"/>
    </row>
    <row r="20" spans="1:15" s="523" customFormat="1" ht="27.95" customHeight="1">
      <c r="A20" s="522">
        <v>13</v>
      </c>
      <c r="B20" s="530" t="s">
        <v>247</v>
      </c>
      <c r="C20" s="520">
        <v>0</v>
      </c>
      <c r="D20" s="531">
        <v>2580000</v>
      </c>
      <c r="E20" s="520">
        <v>0</v>
      </c>
      <c r="F20" s="519">
        <v>2580000</v>
      </c>
      <c r="G20" s="520">
        <v>2580000</v>
      </c>
      <c r="H20" s="519">
        <v>100</v>
      </c>
      <c r="I20" s="519">
        <v>0</v>
      </c>
      <c r="J20" s="521" t="s">
        <v>440</v>
      </c>
      <c r="K20" s="522" t="s">
        <v>144</v>
      </c>
      <c r="L20" s="819"/>
      <c r="M20" s="820"/>
      <c r="N20" s="820"/>
      <c r="O20" s="650"/>
    </row>
    <row r="21" spans="1:15" s="523" customFormat="1" ht="27" customHeight="1">
      <c r="A21" s="522">
        <v>14</v>
      </c>
      <c r="B21" s="533" t="s">
        <v>425</v>
      </c>
      <c r="C21" s="520">
        <v>0</v>
      </c>
      <c r="D21" s="531">
        <v>2680000</v>
      </c>
      <c r="E21" s="520">
        <v>0</v>
      </c>
      <c r="F21" s="519">
        <v>2680000</v>
      </c>
      <c r="G21" s="520">
        <v>2680000</v>
      </c>
      <c r="H21" s="519">
        <v>100</v>
      </c>
      <c r="I21" s="519">
        <v>0</v>
      </c>
      <c r="J21" s="521" t="s">
        <v>426</v>
      </c>
      <c r="K21" s="522" t="s">
        <v>181</v>
      </c>
      <c r="L21" s="819"/>
      <c r="M21" s="820"/>
      <c r="N21" s="820"/>
      <c r="O21" s="650"/>
    </row>
    <row r="22" spans="1:15" s="523" customFormat="1" ht="27.95" customHeight="1">
      <c r="A22" s="522">
        <v>15</v>
      </c>
      <c r="B22" s="535" t="s">
        <v>432</v>
      </c>
      <c r="C22" s="520"/>
      <c r="D22" s="531">
        <v>0</v>
      </c>
      <c r="E22" s="520">
        <v>440000</v>
      </c>
      <c r="F22" s="519">
        <v>440000</v>
      </c>
      <c r="G22" s="520">
        <v>440000</v>
      </c>
      <c r="H22" s="519">
        <v>100</v>
      </c>
      <c r="I22" s="519">
        <v>0</v>
      </c>
      <c r="J22" s="521" t="s">
        <v>311</v>
      </c>
      <c r="K22" s="522" t="s">
        <v>419</v>
      </c>
      <c r="L22" s="819"/>
      <c r="M22" s="820"/>
      <c r="N22" s="820"/>
      <c r="O22" s="650"/>
    </row>
    <row r="23" spans="1:15" s="523" customFormat="1" ht="81">
      <c r="A23" s="522">
        <v>16</v>
      </c>
      <c r="B23" s="533" t="s">
        <v>512</v>
      </c>
      <c r="C23" s="520">
        <v>0</v>
      </c>
      <c r="D23" s="531">
        <v>3200000</v>
      </c>
      <c r="E23" s="520">
        <v>0</v>
      </c>
      <c r="F23" s="519">
        <v>3200000</v>
      </c>
      <c r="G23" s="520">
        <v>3200000</v>
      </c>
      <c r="H23" s="519">
        <v>100</v>
      </c>
      <c r="I23" s="519">
        <v>0</v>
      </c>
      <c r="J23" s="521" t="s">
        <v>435</v>
      </c>
      <c r="K23" s="522" t="s">
        <v>144</v>
      </c>
      <c r="L23" s="819"/>
      <c r="M23" s="820"/>
      <c r="N23" s="820"/>
      <c r="O23" s="650"/>
    </row>
    <row r="24" spans="1:15" s="523" customFormat="1" ht="27.95" customHeight="1">
      <c r="A24" s="522">
        <v>17</v>
      </c>
      <c r="B24" s="533" t="s">
        <v>437</v>
      </c>
      <c r="C24" s="520">
        <v>0</v>
      </c>
      <c r="D24" s="531">
        <v>12545000</v>
      </c>
      <c r="E24" s="520">
        <v>0</v>
      </c>
      <c r="F24" s="519">
        <v>12545000</v>
      </c>
      <c r="G24" s="520">
        <v>12545000</v>
      </c>
      <c r="H24" s="519">
        <v>100</v>
      </c>
      <c r="I24" s="519">
        <v>0</v>
      </c>
      <c r="J24" s="521" t="s">
        <v>435</v>
      </c>
      <c r="K24" s="522" t="s">
        <v>181</v>
      </c>
      <c r="L24" s="819"/>
      <c r="M24" s="820"/>
      <c r="N24" s="820"/>
      <c r="O24" s="650"/>
    </row>
    <row r="25" spans="1:15" s="523" customFormat="1" ht="27.95" customHeight="1">
      <c r="A25" s="522">
        <v>18</v>
      </c>
      <c r="B25" s="533" t="s">
        <v>513</v>
      </c>
      <c r="C25" s="520">
        <v>0</v>
      </c>
      <c r="D25" s="531">
        <v>0</v>
      </c>
      <c r="E25" s="520">
        <v>2895050</v>
      </c>
      <c r="F25" s="519">
        <v>2895050</v>
      </c>
      <c r="G25" s="520">
        <v>2895050</v>
      </c>
      <c r="H25" s="519">
        <v>100</v>
      </c>
      <c r="I25" s="519">
        <v>0</v>
      </c>
      <c r="J25" s="521" t="s">
        <v>276</v>
      </c>
      <c r="K25" s="522" t="str">
        <f>+[2]คีย์ข้อมูล!K37</f>
        <v>กค.</v>
      </c>
      <c r="L25" s="819"/>
      <c r="M25" s="820"/>
      <c r="N25" s="820"/>
      <c r="O25" s="650"/>
    </row>
    <row r="26" spans="1:15" s="523" customFormat="1" ht="40.5">
      <c r="A26" s="522">
        <v>19</v>
      </c>
      <c r="B26" s="530" t="s">
        <v>430</v>
      </c>
      <c r="C26" s="520">
        <v>0</v>
      </c>
      <c r="D26" s="531">
        <v>0</v>
      </c>
      <c r="E26" s="520">
        <v>900000</v>
      </c>
      <c r="F26" s="519">
        <v>900000</v>
      </c>
      <c r="G26" s="520">
        <v>900000</v>
      </c>
      <c r="H26" s="519">
        <v>100</v>
      </c>
      <c r="I26" s="519">
        <v>0</v>
      </c>
      <c r="J26" s="521" t="s">
        <v>431</v>
      </c>
      <c r="K26" s="522" t="s">
        <v>419</v>
      </c>
      <c r="L26" s="819"/>
      <c r="M26" s="820"/>
      <c r="N26" s="820"/>
      <c r="O26" s="650"/>
    </row>
    <row r="27" spans="1:15" s="523" customFormat="1" ht="27.95" customHeight="1">
      <c r="A27" s="522">
        <v>20</v>
      </c>
      <c r="B27" s="530" t="s">
        <v>436</v>
      </c>
      <c r="C27" s="520">
        <v>0</v>
      </c>
      <c r="D27" s="531">
        <v>0</v>
      </c>
      <c r="E27" s="520">
        <v>2750000</v>
      </c>
      <c r="F27" s="519">
        <v>2750000</v>
      </c>
      <c r="G27" s="520">
        <v>2750000</v>
      </c>
      <c r="H27" s="519">
        <v>100</v>
      </c>
      <c r="I27" s="519">
        <v>0</v>
      </c>
      <c r="J27" s="521" t="s">
        <v>276</v>
      </c>
      <c r="K27" s="522" t="s">
        <v>419</v>
      </c>
      <c r="L27" s="819"/>
      <c r="M27" s="820"/>
      <c r="N27" s="820"/>
      <c r="O27" s="650"/>
    </row>
    <row r="28" spans="1:15" s="523" customFormat="1" ht="40.5">
      <c r="A28" s="522">
        <v>21</v>
      </c>
      <c r="B28" s="530" t="s">
        <v>250</v>
      </c>
      <c r="C28" s="520">
        <v>0</v>
      </c>
      <c r="D28" s="531">
        <v>0</v>
      </c>
      <c r="E28" s="520">
        <v>299974.5</v>
      </c>
      <c r="F28" s="519">
        <v>299974.5</v>
      </c>
      <c r="G28" s="520">
        <v>299974.5</v>
      </c>
      <c r="H28" s="519">
        <v>100</v>
      </c>
      <c r="I28" s="519">
        <v>0</v>
      </c>
      <c r="J28" s="521" t="s">
        <v>269</v>
      </c>
      <c r="K28" s="522" t="s">
        <v>443</v>
      </c>
      <c r="L28" s="819"/>
      <c r="M28" s="820"/>
      <c r="N28" s="820"/>
      <c r="O28" s="650"/>
    </row>
    <row r="29" spans="1:15" s="523" customFormat="1" ht="27.95" customHeight="1">
      <c r="A29" s="522">
        <v>22</v>
      </c>
      <c r="B29" s="533" t="s">
        <v>253</v>
      </c>
      <c r="C29" s="520">
        <v>0</v>
      </c>
      <c r="D29" s="531">
        <v>60000</v>
      </c>
      <c r="E29" s="520">
        <v>0</v>
      </c>
      <c r="F29" s="519">
        <v>60000</v>
      </c>
      <c r="G29" s="520">
        <v>60000</v>
      </c>
      <c r="H29" s="519">
        <v>100</v>
      </c>
      <c r="I29" s="519">
        <v>0</v>
      </c>
      <c r="J29" s="521" t="s">
        <v>431</v>
      </c>
      <c r="K29" s="522" t="s">
        <v>443</v>
      </c>
      <c r="L29" s="819"/>
      <c r="M29" s="820"/>
      <c r="N29" s="820"/>
      <c r="O29" s="650"/>
    </row>
    <row r="30" spans="1:15" s="523" customFormat="1" ht="27.95" customHeight="1">
      <c r="A30" s="522">
        <v>23</v>
      </c>
      <c r="B30" s="533" t="s">
        <v>259</v>
      </c>
      <c r="C30" s="520">
        <v>0</v>
      </c>
      <c r="D30" s="531">
        <v>1680756</v>
      </c>
      <c r="E30" s="520">
        <v>0</v>
      </c>
      <c r="F30" s="519">
        <v>1680756</v>
      </c>
      <c r="G30" s="520">
        <v>1680756</v>
      </c>
      <c r="H30" s="519">
        <v>100</v>
      </c>
      <c r="I30" s="519">
        <v>0</v>
      </c>
      <c r="J30" s="521" t="s">
        <v>272</v>
      </c>
      <c r="K30" s="522" t="s">
        <v>419</v>
      </c>
      <c r="L30" s="819"/>
      <c r="M30" s="820"/>
      <c r="N30" s="820"/>
      <c r="O30" s="650"/>
    </row>
    <row r="31" spans="1:15" s="523" customFormat="1" ht="40.5">
      <c r="A31" s="522">
        <v>24</v>
      </c>
      <c r="B31" s="533" t="s">
        <v>245</v>
      </c>
      <c r="C31" s="520">
        <v>0</v>
      </c>
      <c r="D31" s="531">
        <v>0</v>
      </c>
      <c r="E31" s="520">
        <v>7740141</v>
      </c>
      <c r="F31" s="519">
        <v>7740141</v>
      </c>
      <c r="G31" s="520">
        <v>7740141</v>
      </c>
      <c r="H31" s="519">
        <v>100</v>
      </c>
      <c r="I31" s="519">
        <v>0</v>
      </c>
      <c r="J31" s="521" t="s">
        <v>318</v>
      </c>
      <c r="K31" s="522" t="s">
        <v>419</v>
      </c>
      <c r="L31" s="819"/>
      <c r="M31" s="820"/>
      <c r="N31" s="820"/>
      <c r="O31" s="650"/>
    </row>
    <row r="32" spans="1:15" s="523" customFormat="1" ht="60.75">
      <c r="A32" s="522">
        <v>25</v>
      </c>
      <c r="B32" s="533" t="s">
        <v>444</v>
      </c>
      <c r="C32" s="520">
        <v>0</v>
      </c>
      <c r="D32" s="531">
        <v>0</v>
      </c>
      <c r="E32" s="520">
        <v>107271000</v>
      </c>
      <c r="F32" s="519">
        <v>107271000</v>
      </c>
      <c r="G32" s="520">
        <v>107271000</v>
      </c>
      <c r="H32" s="519">
        <v>100</v>
      </c>
      <c r="I32" s="519">
        <v>0</v>
      </c>
      <c r="J32" s="521" t="s">
        <v>445</v>
      </c>
      <c r="K32" s="522" t="s">
        <v>419</v>
      </c>
      <c r="L32" s="819"/>
      <c r="M32" s="820"/>
      <c r="N32" s="820"/>
      <c r="O32" s="650"/>
    </row>
    <row r="33" spans="1:16" s="523" customFormat="1" ht="40.5">
      <c r="A33" s="522">
        <v>26</v>
      </c>
      <c r="B33" s="530" t="s">
        <v>246</v>
      </c>
      <c r="C33" s="520">
        <v>0</v>
      </c>
      <c r="D33" s="531">
        <v>0</v>
      </c>
      <c r="E33" s="520">
        <v>4583967</v>
      </c>
      <c r="F33" s="519">
        <v>4583967</v>
      </c>
      <c r="G33" s="520">
        <v>4583967</v>
      </c>
      <c r="H33" s="519">
        <v>100</v>
      </c>
      <c r="I33" s="519">
        <v>0</v>
      </c>
      <c r="J33" s="521" t="s">
        <v>446</v>
      </c>
      <c r="K33" s="522" t="s">
        <v>419</v>
      </c>
      <c r="L33" s="819"/>
      <c r="M33" s="820"/>
      <c r="N33" s="820"/>
      <c r="O33" s="650"/>
    </row>
    <row r="34" spans="1:16" s="532" customFormat="1" ht="60.75">
      <c r="A34" s="522">
        <v>27</v>
      </c>
      <c r="B34" s="533" t="s">
        <v>447</v>
      </c>
      <c r="C34" s="520">
        <v>0</v>
      </c>
      <c r="D34" s="531">
        <v>0</v>
      </c>
      <c r="E34" s="520">
        <v>13316400</v>
      </c>
      <c r="F34" s="519">
        <v>13316400</v>
      </c>
      <c r="G34" s="520">
        <v>13316400</v>
      </c>
      <c r="H34" s="519">
        <v>100</v>
      </c>
      <c r="I34" s="519">
        <v>0</v>
      </c>
      <c r="J34" s="521" t="s">
        <v>283</v>
      </c>
      <c r="K34" s="522" t="s">
        <v>419</v>
      </c>
      <c r="L34" s="819"/>
      <c r="M34" s="820"/>
      <c r="N34" s="820"/>
      <c r="O34" s="650"/>
      <c r="P34" s="523"/>
    </row>
    <row r="35" spans="1:16" s="523" customFormat="1" ht="27.95" customHeight="1">
      <c r="A35" s="522">
        <v>28</v>
      </c>
      <c r="B35" s="530" t="s">
        <v>193</v>
      </c>
      <c r="C35" s="520">
        <v>0</v>
      </c>
      <c r="D35" s="531">
        <v>0</v>
      </c>
      <c r="E35" s="520">
        <v>495629.71</v>
      </c>
      <c r="F35" s="519">
        <v>495629.71</v>
      </c>
      <c r="G35" s="520">
        <v>495629.71</v>
      </c>
      <c r="H35" s="519">
        <v>100</v>
      </c>
      <c r="I35" s="519">
        <v>0</v>
      </c>
      <c r="J35" s="521" t="s">
        <v>276</v>
      </c>
      <c r="K35" s="522" t="s">
        <v>419</v>
      </c>
      <c r="L35" s="819"/>
      <c r="M35" s="820"/>
      <c r="N35" s="820"/>
      <c r="O35" s="650"/>
    </row>
    <row r="36" spans="1:16" s="523" customFormat="1" ht="27.95" customHeight="1">
      <c r="A36" s="522">
        <v>29</v>
      </c>
      <c r="B36" s="540" t="s">
        <v>194</v>
      </c>
      <c r="C36" s="520">
        <v>0</v>
      </c>
      <c r="D36" s="531">
        <v>0</v>
      </c>
      <c r="E36" s="520">
        <v>41100</v>
      </c>
      <c r="F36" s="519">
        <v>41100</v>
      </c>
      <c r="G36" s="520">
        <v>41100</v>
      </c>
      <c r="H36" s="519">
        <v>100</v>
      </c>
      <c r="I36" s="519">
        <v>0</v>
      </c>
      <c r="J36" s="521" t="s">
        <v>389</v>
      </c>
      <c r="K36" s="522" t="s">
        <v>419</v>
      </c>
      <c r="L36" s="819"/>
      <c r="M36" s="820"/>
      <c r="N36" s="820"/>
      <c r="O36" s="650"/>
    </row>
    <row r="37" spans="1:16" s="523" customFormat="1" ht="27.95" customHeight="1">
      <c r="A37" s="522">
        <v>30</v>
      </c>
      <c r="B37" s="533" t="s">
        <v>195</v>
      </c>
      <c r="C37" s="520">
        <v>0</v>
      </c>
      <c r="D37" s="531">
        <v>0</v>
      </c>
      <c r="E37" s="520">
        <v>936200</v>
      </c>
      <c r="F37" s="519">
        <v>936200</v>
      </c>
      <c r="G37" s="520">
        <v>936200</v>
      </c>
      <c r="H37" s="519">
        <v>100</v>
      </c>
      <c r="I37" s="519">
        <v>0</v>
      </c>
      <c r="J37" s="521" t="s">
        <v>389</v>
      </c>
      <c r="K37" s="522" t="s">
        <v>419</v>
      </c>
      <c r="L37" s="819"/>
      <c r="M37" s="820"/>
      <c r="N37" s="820"/>
      <c r="O37" s="650"/>
    </row>
    <row r="38" spans="1:16" s="523" customFormat="1" ht="27.95" customHeight="1">
      <c r="A38" s="522">
        <v>31</v>
      </c>
      <c r="B38" s="533" t="s">
        <v>196</v>
      </c>
      <c r="C38" s="520">
        <v>0</v>
      </c>
      <c r="D38" s="531">
        <v>0</v>
      </c>
      <c r="E38" s="520">
        <v>486200</v>
      </c>
      <c r="F38" s="519">
        <v>486200</v>
      </c>
      <c r="G38" s="520">
        <v>486200</v>
      </c>
      <c r="H38" s="519">
        <v>100</v>
      </c>
      <c r="I38" s="519">
        <v>0</v>
      </c>
      <c r="J38" s="521" t="s">
        <v>276</v>
      </c>
      <c r="K38" s="522" t="s">
        <v>419</v>
      </c>
      <c r="L38" s="819"/>
      <c r="M38" s="820"/>
      <c r="N38" s="820"/>
      <c r="O38" s="650"/>
    </row>
    <row r="39" spans="1:16" s="523" customFormat="1" ht="27.95" customHeight="1">
      <c r="A39" s="522">
        <v>32</v>
      </c>
      <c r="B39" s="533" t="s">
        <v>197</v>
      </c>
      <c r="C39" s="520">
        <v>0</v>
      </c>
      <c r="D39" s="531">
        <v>0</v>
      </c>
      <c r="E39" s="520">
        <v>84980</v>
      </c>
      <c r="F39" s="519">
        <v>84980</v>
      </c>
      <c r="G39" s="520">
        <v>84980</v>
      </c>
      <c r="H39" s="519">
        <v>100</v>
      </c>
      <c r="I39" s="519">
        <v>0</v>
      </c>
      <c r="J39" s="521" t="s">
        <v>276</v>
      </c>
      <c r="K39" s="522" t="str">
        <f>+[2]คีย์ข้อมูล!K21</f>
        <v>สภว.</v>
      </c>
      <c r="L39" s="819"/>
      <c r="M39" s="820"/>
      <c r="N39" s="820"/>
      <c r="O39" s="650"/>
    </row>
    <row r="40" spans="1:16" s="523" customFormat="1" ht="27.95" customHeight="1">
      <c r="A40" s="522">
        <v>33</v>
      </c>
      <c r="B40" s="533" t="s">
        <v>448</v>
      </c>
      <c r="C40" s="520">
        <v>0</v>
      </c>
      <c r="D40" s="531">
        <v>0</v>
      </c>
      <c r="E40" s="520">
        <v>2165600</v>
      </c>
      <c r="F40" s="519">
        <v>2165600</v>
      </c>
      <c r="G40" s="520">
        <v>2165600</v>
      </c>
      <c r="H40" s="519">
        <v>100</v>
      </c>
      <c r="I40" s="519">
        <v>0</v>
      </c>
      <c r="J40" s="521" t="s">
        <v>276</v>
      </c>
      <c r="K40" s="522" t="s">
        <v>419</v>
      </c>
      <c r="L40" s="819"/>
      <c r="M40" s="820"/>
      <c r="N40" s="820"/>
      <c r="O40" s="650"/>
    </row>
    <row r="41" spans="1:16" s="523" customFormat="1" ht="27.95" customHeight="1">
      <c r="A41" s="522">
        <v>34</v>
      </c>
      <c r="B41" s="533" t="s">
        <v>449</v>
      </c>
      <c r="C41" s="520">
        <v>0</v>
      </c>
      <c r="D41" s="531">
        <v>0</v>
      </c>
      <c r="E41" s="520">
        <v>2192400</v>
      </c>
      <c r="F41" s="519">
        <v>2192400</v>
      </c>
      <c r="G41" s="520">
        <v>2192400</v>
      </c>
      <c r="H41" s="519">
        <v>100</v>
      </c>
      <c r="I41" s="519">
        <v>0</v>
      </c>
      <c r="J41" s="521" t="s">
        <v>339</v>
      </c>
      <c r="K41" s="522" t="s">
        <v>419</v>
      </c>
      <c r="L41" s="819"/>
      <c r="M41" s="820"/>
      <c r="N41" s="820"/>
      <c r="O41" s="650"/>
    </row>
    <row r="42" spans="1:16" s="532" customFormat="1" ht="27.95" customHeight="1">
      <c r="A42" s="522">
        <v>35</v>
      </c>
      <c r="B42" s="533" t="s">
        <v>450</v>
      </c>
      <c r="C42" s="520">
        <v>0</v>
      </c>
      <c r="D42" s="531">
        <v>0</v>
      </c>
      <c r="E42" s="520">
        <v>2995000</v>
      </c>
      <c r="F42" s="519">
        <v>2995000</v>
      </c>
      <c r="G42" s="520">
        <v>2995000</v>
      </c>
      <c r="H42" s="519">
        <v>100</v>
      </c>
      <c r="I42" s="519">
        <v>0</v>
      </c>
      <c r="J42" s="521" t="s">
        <v>451</v>
      </c>
      <c r="K42" s="522" t="s">
        <v>419</v>
      </c>
      <c r="L42" s="819"/>
      <c r="M42" s="820"/>
      <c r="N42" s="820"/>
      <c r="O42" s="650"/>
      <c r="P42" s="523"/>
    </row>
    <row r="43" spans="1:16" s="523" customFormat="1" ht="27.95" customHeight="1">
      <c r="A43" s="522">
        <v>36</v>
      </c>
      <c r="B43" s="533" t="s">
        <v>260</v>
      </c>
      <c r="C43" s="520">
        <v>0</v>
      </c>
      <c r="D43" s="531">
        <v>146668</v>
      </c>
      <c r="E43" s="520">
        <v>0</v>
      </c>
      <c r="F43" s="519">
        <v>146668</v>
      </c>
      <c r="G43" s="520">
        <v>146668</v>
      </c>
      <c r="H43" s="519">
        <v>100</v>
      </c>
      <c r="I43" s="519">
        <v>0</v>
      </c>
      <c r="J43" s="521" t="s">
        <v>331</v>
      </c>
      <c r="K43" s="522" t="s">
        <v>419</v>
      </c>
      <c r="L43" s="819"/>
      <c r="M43" s="820"/>
      <c r="N43" s="820"/>
      <c r="O43" s="650"/>
    </row>
    <row r="44" spans="1:16" s="523" customFormat="1" ht="40.5" customHeight="1">
      <c r="A44" s="522">
        <v>37</v>
      </c>
      <c r="B44" s="533" t="s">
        <v>427</v>
      </c>
      <c r="C44" s="520">
        <v>0</v>
      </c>
      <c r="D44" s="531">
        <v>2514500</v>
      </c>
      <c r="E44" s="520">
        <v>0</v>
      </c>
      <c r="F44" s="519">
        <v>2514500</v>
      </c>
      <c r="G44" s="520">
        <v>2514500</v>
      </c>
      <c r="H44" s="519">
        <v>100</v>
      </c>
      <c r="I44" s="519">
        <v>0</v>
      </c>
      <c r="J44" s="521" t="s">
        <v>428</v>
      </c>
      <c r="K44" s="522" t="s">
        <v>144</v>
      </c>
      <c r="L44" s="819"/>
      <c r="M44" s="820"/>
      <c r="N44" s="820"/>
      <c r="O44" s="650"/>
    </row>
    <row r="45" spans="1:16" s="523" customFormat="1" ht="40.5">
      <c r="A45" s="522">
        <v>38</v>
      </c>
      <c r="B45" s="530" t="s">
        <v>452</v>
      </c>
      <c r="C45" s="520">
        <v>0</v>
      </c>
      <c r="D45" s="531">
        <v>496998.95</v>
      </c>
      <c r="E45" s="520">
        <v>0</v>
      </c>
      <c r="F45" s="519">
        <v>496998.95</v>
      </c>
      <c r="G45" s="520">
        <v>496998.95</v>
      </c>
      <c r="H45" s="519">
        <v>100</v>
      </c>
      <c r="I45" s="519">
        <v>0</v>
      </c>
      <c r="J45" s="521" t="s">
        <v>453</v>
      </c>
      <c r="K45" s="522" t="s">
        <v>144</v>
      </c>
      <c r="L45" s="819"/>
      <c r="M45" s="820"/>
      <c r="N45" s="820"/>
      <c r="O45" s="650"/>
    </row>
    <row r="46" spans="1:16" s="523" customFormat="1" ht="27.95" customHeight="1">
      <c r="A46" s="522">
        <v>39</v>
      </c>
      <c r="B46" s="530" t="s">
        <v>254</v>
      </c>
      <c r="C46" s="520">
        <v>0</v>
      </c>
      <c r="D46" s="531">
        <v>37756.730000000003</v>
      </c>
      <c r="E46" s="520">
        <v>0</v>
      </c>
      <c r="F46" s="519">
        <v>37756.730000000003</v>
      </c>
      <c r="G46" s="520">
        <v>37756.730000000003</v>
      </c>
      <c r="H46" s="519">
        <v>100</v>
      </c>
      <c r="I46" s="519">
        <v>0</v>
      </c>
      <c r="J46" s="521" t="s">
        <v>454</v>
      </c>
      <c r="K46" s="522" t="s">
        <v>144</v>
      </c>
      <c r="L46" s="819"/>
      <c r="M46" s="820"/>
      <c r="N46" s="820"/>
      <c r="O46" s="650"/>
    </row>
    <row r="47" spans="1:16" s="532" customFormat="1" ht="27.95" customHeight="1">
      <c r="A47" s="522">
        <v>40</v>
      </c>
      <c r="B47" s="530" t="s">
        <v>455</v>
      </c>
      <c r="C47" s="520">
        <v>0</v>
      </c>
      <c r="D47" s="531">
        <v>229985.8</v>
      </c>
      <c r="E47" s="520">
        <v>0</v>
      </c>
      <c r="F47" s="519">
        <v>229985.8</v>
      </c>
      <c r="G47" s="520">
        <v>229985.8</v>
      </c>
      <c r="H47" s="519">
        <v>100</v>
      </c>
      <c r="I47" s="519">
        <v>0</v>
      </c>
      <c r="J47" s="521" t="s">
        <v>431</v>
      </c>
      <c r="K47" s="522" t="s">
        <v>442</v>
      </c>
      <c r="L47" s="819"/>
      <c r="M47" s="820"/>
      <c r="N47" s="820"/>
      <c r="O47" s="650"/>
      <c r="P47" s="523"/>
    </row>
    <row r="48" spans="1:16" s="523" customFormat="1" ht="60.75">
      <c r="A48" s="522">
        <v>41</v>
      </c>
      <c r="B48" s="530" t="s">
        <v>255</v>
      </c>
      <c r="C48" s="520">
        <v>0</v>
      </c>
      <c r="D48" s="531">
        <v>54000</v>
      </c>
      <c r="E48" s="520">
        <v>0</v>
      </c>
      <c r="F48" s="519">
        <v>54000</v>
      </c>
      <c r="G48" s="520">
        <v>54000</v>
      </c>
      <c r="H48" s="519">
        <v>100</v>
      </c>
      <c r="I48" s="519">
        <v>0</v>
      </c>
      <c r="J48" s="521" t="s">
        <v>336</v>
      </c>
      <c r="K48" s="522" t="s">
        <v>456</v>
      </c>
      <c r="L48" s="819"/>
      <c r="M48" s="820"/>
      <c r="N48" s="820"/>
      <c r="O48" s="650"/>
    </row>
    <row r="49" spans="1:16" s="523" customFormat="1" ht="81">
      <c r="A49" s="522">
        <v>42</v>
      </c>
      <c r="B49" s="533" t="s">
        <v>457</v>
      </c>
      <c r="C49" s="520">
        <v>0</v>
      </c>
      <c r="D49" s="531">
        <v>276000</v>
      </c>
      <c r="E49" s="520">
        <v>0</v>
      </c>
      <c r="F49" s="519">
        <v>276000</v>
      </c>
      <c r="G49" s="520">
        <v>276000</v>
      </c>
      <c r="H49" s="519">
        <v>100</v>
      </c>
      <c r="I49" s="519">
        <v>0</v>
      </c>
      <c r="J49" s="521" t="s">
        <v>334</v>
      </c>
      <c r="K49" s="522" t="s">
        <v>133</v>
      </c>
      <c r="L49" s="819"/>
      <c r="M49" s="820"/>
      <c r="N49" s="820"/>
      <c r="O49" s="650"/>
    </row>
    <row r="50" spans="1:16" s="523" customFormat="1" ht="40.5">
      <c r="A50" s="522">
        <v>43</v>
      </c>
      <c r="B50" s="530" t="s">
        <v>252</v>
      </c>
      <c r="C50" s="520">
        <v>0</v>
      </c>
      <c r="D50" s="531">
        <v>174240</v>
      </c>
      <c r="E50" s="520">
        <v>0</v>
      </c>
      <c r="F50" s="519">
        <v>174240</v>
      </c>
      <c r="G50" s="520">
        <v>174240</v>
      </c>
      <c r="H50" s="519">
        <v>100</v>
      </c>
      <c r="I50" s="519">
        <v>0</v>
      </c>
      <c r="J50" s="521" t="s">
        <v>458</v>
      </c>
      <c r="K50" s="522" t="s">
        <v>133</v>
      </c>
      <c r="L50" s="819"/>
      <c r="M50" s="820"/>
      <c r="N50" s="820"/>
      <c r="O50" s="650"/>
    </row>
    <row r="51" spans="1:16" s="523" customFormat="1" ht="40.5">
      <c r="A51" s="522">
        <v>44</v>
      </c>
      <c r="B51" s="533" t="s">
        <v>249</v>
      </c>
      <c r="C51" s="520">
        <v>0</v>
      </c>
      <c r="D51" s="531">
        <v>0</v>
      </c>
      <c r="E51" s="520">
        <v>500000</v>
      </c>
      <c r="F51" s="519">
        <v>500000</v>
      </c>
      <c r="G51" s="520">
        <v>500000</v>
      </c>
      <c r="H51" s="519">
        <v>100</v>
      </c>
      <c r="I51" s="519">
        <v>0</v>
      </c>
      <c r="J51" s="521" t="s">
        <v>389</v>
      </c>
      <c r="K51" s="522" t="s">
        <v>133</v>
      </c>
      <c r="L51" s="819"/>
      <c r="M51" s="820"/>
      <c r="N51" s="820"/>
      <c r="O51" s="650"/>
    </row>
    <row r="52" spans="1:16" s="523" customFormat="1" ht="40.5">
      <c r="A52" s="522">
        <v>45</v>
      </c>
      <c r="B52" s="530" t="s">
        <v>459</v>
      </c>
      <c r="C52" s="520">
        <v>0</v>
      </c>
      <c r="D52" s="531">
        <v>0</v>
      </c>
      <c r="E52" s="520">
        <v>181900</v>
      </c>
      <c r="F52" s="519">
        <v>181900</v>
      </c>
      <c r="G52" s="520">
        <v>181900</v>
      </c>
      <c r="H52" s="519">
        <v>100</v>
      </c>
      <c r="I52" s="519">
        <v>0</v>
      </c>
      <c r="J52" s="521" t="s">
        <v>334</v>
      </c>
      <c r="K52" s="522" t="s">
        <v>133</v>
      </c>
      <c r="L52" s="819"/>
      <c r="M52" s="820"/>
      <c r="N52" s="820"/>
      <c r="O52" s="650"/>
    </row>
    <row r="53" spans="1:16" s="523" customFormat="1" ht="40.5">
      <c r="A53" s="522">
        <v>46</v>
      </c>
      <c r="B53" s="533" t="s">
        <v>460</v>
      </c>
      <c r="C53" s="520">
        <v>0</v>
      </c>
      <c r="D53" s="531">
        <v>0</v>
      </c>
      <c r="E53" s="520">
        <v>189400</v>
      </c>
      <c r="F53" s="519">
        <v>189400</v>
      </c>
      <c r="G53" s="520">
        <v>189400</v>
      </c>
      <c r="H53" s="519">
        <v>100</v>
      </c>
      <c r="I53" s="519">
        <v>0</v>
      </c>
      <c r="J53" s="521" t="s">
        <v>334</v>
      </c>
      <c r="K53" s="522" t="s">
        <v>133</v>
      </c>
      <c r="L53" s="819"/>
      <c r="M53" s="820"/>
      <c r="N53" s="820"/>
      <c r="O53" s="650"/>
    </row>
    <row r="54" spans="1:16" s="523" customFormat="1" ht="60.75">
      <c r="A54" s="522">
        <v>47</v>
      </c>
      <c r="B54" s="530" t="s">
        <v>256</v>
      </c>
      <c r="C54" s="520">
        <v>0</v>
      </c>
      <c r="D54" s="531">
        <v>42900</v>
      </c>
      <c r="E54" s="520">
        <v>0</v>
      </c>
      <c r="F54" s="519">
        <v>42900</v>
      </c>
      <c r="G54" s="520">
        <v>42900</v>
      </c>
      <c r="H54" s="519">
        <v>100</v>
      </c>
      <c r="I54" s="519">
        <v>0</v>
      </c>
      <c r="J54" s="521" t="s">
        <v>268</v>
      </c>
      <c r="K54" s="522" t="s">
        <v>133</v>
      </c>
      <c r="L54" s="819"/>
      <c r="M54" s="820"/>
      <c r="N54" s="820"/>
      <c r="O54" s="650"/>
    </row>
    <row r="55" spans="1:16" s="523" customFormat="1" ht="60.75">
      <c r="A55" s="522">
        <v>48</v>
      </c>
      <c r="B55" s="530" t="s">
        <v>251</v>
      </c>
      <c r="C55" s="520">
        <v>0</v>
      </c>
      <c r="D55" s="531">
        <v>252000</v>
      </c>
      <c r="E55" s="520">
        <v>0</v>
      </c>
      <c r="F55" s="519">
        <v>252000</v>
      </c>
      <c r="G55" s="520">
        <v>252000</v>
      </c>
      <c r="H55" s="519">
        <v>100</v>
      </c>
      <c r="I55" s="519">
        <v>0</v>
      </c>
      <c r="J55" s="521" t="s">
        <v>293</v>
      </c>
      <c r="K55" s="522" t="s">
        <v>133</v>
      </c>
      <c r="L55" s="819"/>
      <c r="M55" s="820"/>
      <c r="N55" s="820"/>
      <c r="O55" s="650"/>
    </row>
    <row r="56" spans="1:16" s="523" customFormat="1" ht="60.75">
      <c r="A56" s="522">
        <v>49</v>
      </c>
      <c r="B56" s="530" t="s">
        <v>257</v>
      </c>
      <c r="C56" s="520">
        <v>0</v>
      </c>
      <c r="D56" s="531">
        <v>71500</v>
      </c>
      <c r="E56" s="520">
        <v>0</v>
      </c>
      <c r="F56" s="519">
        <v>71500</v>
      </c>
      <c r="G56" s="520">
        <v>71500</v>
      </c>
      <c r="H56" s="519">
        <v>100</v>
      </c>
      <c r="I56" s="519">
        <v>0</v>
      </c>
      <c r="J56" s="521" t="s">
        <v>293</v>
      </c>
      <c r="K56" s="522" t="s">
        <v>133</v>
      </c>
      <c r="L56" s="819"/>
      <c r="M56" s="820"/>
      <c r="N56" s="820"/>
      <c r="O56" s="650"/>
    </row>
    <row r="57" spans="1:16" s="523" customFormat="1" ht="40.5">
      <c r="A57" s="522">
        <v>50</v>
      </c>
      <c r="B57" s="530" t="s">
        <v>198</v>
      </c>
      <c r="C57" s="520">
        <v>0</v>
      </c>
      <c r="D57" s="531">
        <v>0</v>
      </c>
      <c r="E57" s="520">
        <v>480000</v>
      </c>
      <c r="F57" s="519">
        <v>480000</v>
      </c>
      <c r="G57" s="520">
        <v>480000</v>
      </c>
      <c r="H57" s="519">
        <v>100</v>
      </c>
      <c r="I57" s="519">
        <v>0</v>
      </c>
      <c r="J57" s="521" t="s">
        <v>276</v>
      </c>
      <c r="K57" s="522" t="s">
        <v>133</v>
      </c>
      <c r="L57" s="819"/>
      <c r="M57" s="820"/>
      <c r="N57" s="820"/>
      <c r="O57" s="650"/>
    </row>
    <row r="58" spans="1:16" s="532" customFormat="1" ht="40.5" customHeight="1">
      <c r="A58" s="522">
        <v>51</v>
      </c>
      <c r="B58" s="530" t="s">
        <v>461</v>
      </c>
      <c r="C58" s="520">
        <v>0</v>
      </c>
      <c r="D58" s="531">
        <v>3980000</v>
      </c>
      <c r="E58" s="520">
        <v>0</v>
      </c>
      <c r="F58" s="519">
        <v>3980000</v>
      </c>
      <c r="G58" s="520">
        <v>3980000</v>
      </c>
      <c r="H58" s="519">
        <v>100</v>
      </c>
      <c r="I58" s="519">
        <v>0</v>
      </c>
      <c r="J58" s="521" t="s">
        <v>329</v>
      </c>
      <c r="K58" s="522" t="s">
        <v>181</v>
      </c>
      <c r="L58" s="819"/>
      <c r="M58" s="820"/>
      <c r="N58" s="820"/>
      <c r="O58" s="650"/>
      <c r="P58" s="523"/>
    </row>
    <row r="59" spans="1:16" s="532" customFormat="1" ht="27.95" customHeight="1">
      <c r="A59" s="522">
        <v>52</v>
      </c>
      <c r="B59" s="530" t="s">
        <v>462</v>
      </c>
      <c r="C59" s="520">
        <v>0</v>
      </c>
      <c r="D59" s="531">
        <v>11960000</v>
      </c>
      <c r="E59" s="520">
        <v>0</v>
      </c>
      <c r="F59" s="519">
        <v>11960000</v>
      </c>
      <c r="G59" s="520">
        <v>11960000</v>
      </c>
      <c r="H59" s="519">
        <v>100</v>
      </c>
      <c r="I59" s="519">
        <v>0</v>
      </c>
      <c r="J59" s="521" t="str">
        <f>+[2]คีย์ข้อมูล!J48</f>
        <v xml:space="preserve"> 4 ต.ค.67</v>
      </c>
      <c r="K59" s="522" t="s">
        <v>181</v>
      </c>
      <c r="L59" s="819"/>
      <c r="M59" s="820"/>
      <c r="N59" s="820"/>
      <c r="O59" s="650"/>
      <c r="P59" s="523"/>
    </row>
    <row r="60" spans="1:16" s="523" customFormat="1" ht="40.5" customHeight="1">
      <c r="A60" s="522">
        <v>53</v>
      </c>
      <c r="B60" s="530" t="s">
        <v>463</v>
      </c>
      <c r="C60" s="520">
        <v>0</v>
      </c>
      <c r="D60" s="531">
        <v>19920000</v>
      </c>
      <c r="E60" s="520">
        <v>0</v>
      </c>
      <c r="F60" s="519">
        <v>19920000</v>
      </c>
      <c r="G60" s="520">
        <v>19920000</v>
      </c>
      <c r="H60" s="519">
        <v>100</v>
      </c>
      <c r="I60" s="519">
        <v>0</v>
      </c>
      <c r="J60" s="521" t="s">
        <v>309</v>
      </c>
      <c r="K60" s="522" t="s">
        <v>181</v>
      </c>
      <c r="L60" s="819"/>
      <c r="M60" s="820"/>
      <c r="N60" s="820"/>
      <c r="O60" s="650"/>
    </row>
    <row r="61" spans="1:16" s="523" customFormat="1" ht="27.95" customHeight="1">
      <c r="A61" s="522">
        <v>54</v>
      </c>
      <c r="B61" s="541" t="s">
        <v>464</v>
      </c>
      <c r="C61" s="520">
        <v>0</v>
      </c>
      <c r="D61" s="531">
        <v>2376000</v>
      </c>
      <c r="E61" s="520">
        <v>0</v>
      </c>
      <c r="F61" s="519">
        <v>2376000</v>
      </c>
      <c r="G61" s="520">
        <v>2376000</v>
      </c>
      <c r="H61" s="519">
        <v>100</v>
      </c>
      <c r="I61" s="519">
        <v>0</v>
      </c>
      <c r="J61" s="521" t="s">
        <v>353</v>
      </c>
      <c r="K61" s="522" t="s">
        <v>181</v>
      </c>
      <c r="L61" s="819"/>
      <c r="M61" s="820"/>
      <c r="N61" s="820"/>
      <c r="O61" s="650"/>
    </row>
    <row r="62" spans="1:16" s="523" customFormat="1" ht="40.5" customHeight="1">
      <c r="A62" s="522">
        <v>55</v>
      </c>
      <c r="B62" s="533" t="s">
        <v>465</v>
      </c>
      <c r="C62" s="520">
        <v>0</v>
      </c>
      <c r="D62" s="531">
        <v>14315000</v>
      </c>
      <c r="E62" s="520">
        <v>0</v>
      </c>
      <c r="F62" s="519">
        <v>14315000</v>
      </c>
      <c r="G62" s="520">
        <v>14315000</v>
      </c>
      <c r="H62" s="519">
        <v>100</v>
      </c>
      <c r="I62" s="519">
        <v>0</v>
      </c>
      <c r="J62" s="521" t="s">
        <v>307</v>
      </c>
      <c r="K62" s="522" t="s">
        <v>181</v>
      </c>
      <c r="L62" s="819"/>
      <c r="M62" s="820"/>
      <c r="N62" s="820"/>
      <c r="O62" s="650"/>
    </row>
    <row r="63" spans="1:16" s="523" customFormat="1" ht="60.75">
      <c r="A63" s="522">
        <v>56</v>
      </c>
      <c r="B63" s="530" t="s">
        <v>466</v>
      </c>
      <c r="C63" s="520">
        <v>0</v>
      </c>
      <c r="D63" s="531">
        <v>7936000</v>
      </c>
      <c r="E63" s="520">
        <v>0</v>
      </c>
      <c r="F63" s="519">
        <v>7936000</v>
      </c>
      <c r="G63" s="520">
        <v>7936000</v>
      </c>
      <c r="H63" s="519">
        <v>100</v>
      </c>
      <c r="I63" s="519">
        <v>0</v>
      </c>
      <c r="J63" s="521" t="s">
        <v>467</v>
      </c>
      <c r="K63" s="522" t="s">
        <v>181</v>
      </c>
      <c r="L63" s="819"/>
      <c r="M63" s="820"/>
      <c r="N63" s="820"/>
      <c r="O63" s="650"/>
    </row>
    <row r="64" spans="1:16" s="523" customFormat="1" ht="40.5" customHeight="1">
      <c r="A64" s="522">
        <v>57</v>
      </c>
      <c r="B64" s="530" t="s">
        <v>468</v>
      </c>
      <c r="C64" s="520">
        <v>0</v>
      </c>
      <c r="D64" s="531">
        <v>760000</v>
      </c>
      <c r="E64" s="520">
        <v>0</v>
      </c>
      <c r="F64" s="519">
        <v>760000</v>
      </c>
      <c r="G64" s="520">
        <v>760000</v>
      </c>
      <c r="H64" s="519">
        <v>100</v>
      </c>
      <c r="I64" s="519">
        <v>0</v>
      </c>
      <c r="J64" s="521" t="s">
        <v>469</v>
      </c>
      <c r="K64" s="522" t="s">
        <v>181</v>
      </c>
      <c r="L64" s="819"/>
      <c r="M64" s="820"/>
      <c r="N64" s="820"/>
      <c r="O64" s="650"/>
    </row>
    <row r="65" spans="1:15" s="523" customFormat="1" ht="101.25">
      <c r="A65" s="522">
        <v>58</v>
      </c>
      <c r="B65" s="530" t="s">
        <v>470</v>
      </c>
      <c r="C65" s="520">
        <v>0</v>
      </c>
      <c r="D65" s="531">
        <v>32688000</v>
      </c>
      <c r="E65" s="520">
        <v>0</v>
      </c>
      <c r="F65" s="519">
        <v>32688000</v>
      </c>
      <c r="G65" s="520">
        <v>32688000</v>
      </c>
      <c r="H65" s="519">
        <v>100</v>
      </c>
      <c r="I65" s="519">
        <v>0</v>
      </c>
      <c r="J65" s="521" t="s">
        <v>471</v>
      </c>
      <c r="K65" s="522" t="s">
        <v>181</v>
      </c>
      <c r="L65" s="819"/>
      <c r="M65" s="820"/>
      <c r="N65" s="820"/>
      <c r="O65" s="650"/>
    </row>
    <row r="66" spans="1:15" s="523" customFormat="1" ht="40.5" customHeight="1">
      <c r="A66" s="522">
        <v>59</v>
      </c>
      <c r="B66" s="530" t="s">
        <v>472</v>
      </c>
      <c r="C66" s="520">
        <v>0</v>
      </c>
      <c r="D66" s="531">
        <v>9838000</v>
      </c>
      <c r="E66" s="520">
        <v>0</v>
      </c>
      <c r="F66" s="519">
        <v>9838000</v>
      </c>
      <c r="G66" s="520">
        <v>9838000</v>
      </c>
      <c r="H66" s="519">
        <v>100</v>
      </c>
      <c r="I66" s="519">
        <v>0</v>
      </c>
      <c r="J66" s="521" t="s">
        <v>473</v>
      </c>
      <c r="K66" s="522" t="s">
        <v>181</v>
      </c>
      <c r="L66" s="819"/>
      <c r="M66" s="820"/>
      <c r="N66" s="820"/>
      <c r="O66" s="650"/>
    </row>
    <row r="67" spans="1:15" s="523" customFormat="1" ht="40.5">
      <c r="A67" s="522">
        <v>60</v>
      </c>
      <c r="B67" s="530" t="s">
        <v>474</v>
      </c>
      <c r="C67" s="520">
        <v>0</v>
      </c>
      <c r="D67" s="531">
        <v>995000</v>
      </c>
      <c r="E67" s="520">
        <v>0</v>
      </c>
      <c r="F67" s="519">
        <v>995000</v>
      </c>
      <c r="G67" s="520">
        <v>995000</v>
      </c>
      <c r="H67" s="519">
        <v>100</v>
      </c>
      <c r="I67" s="519">
        <v>0</v>
      </c>
      <c r="J67" s="521" t="s">
        <v>475</v>
      </c>
      <c r="K67" s="522" t="s">
        <v>181</v>
      </c>
      <c r="L67" s="819"/>
      <c r="M67" s="820"/>
      <c r="N67" s="820"/>
      <c r="O67" s="650"/>
    </row>
    <row r="68" spans="1:15" s="523" customFormat="1" ht="40.5">
      <c r="A68" s="522">
        <v>61</v>
      </c>
      <c r="B68" s="530" t="s">
        <v>476</v>
      </c>
      <c r="C68" s="520">
        <v>0</v>
      </c>
      <c r="D68" s="531">
        <v>17980000</v>
      </c>
      <c r="E68" s="520">
        <v>0</v>
      </c>
      <c r="F68" s="519">
        <v>17980000</v>
      </c>
      <c r="G68" s="520">
        <v>17980000</v>
      </c>
      <c r="H68" s="519">
        <v>100</v>
      </c>
      <c r="I68" s="519">
        <v>0</v>
      </c>
      <c r="J68" s="521" t="s">
        <v>477</v>
      </c>
      <c r="K68" s="522" t="s">
        <v>181</v>
      </c>
      <c r="L68" s="819"/>
      <c r="M68" s="820"/>
      <c r="N68" s="820"/>
      <c r="O68" s="650"/>
    </row>
    <row r="69" spans="1:15" s="523" customFormat="1" ht="27" customHeight="1">
      <c r="A69" s="522">
        <v>62</v>
      </c>
      <c r="B69" s="530" t="s">
        <v>478</v>
      </c>
      <c r="C69" s="520">
        <v>0</v>
      </c>
      <c r="D69" s="531">
        <v>16500000</v>
      </c>
      <c r="E69" s="520">
        <v>0</v>
      </c>
      <c r="F69" s="519">
        <v>16500000</v>
      </c>
      <c r="G69" s="520">
        <v>16500000</v>
      </c>
      <c r="H69" s="519">
        <v>100</v>
      </c>
      <c r="I69" s="519">
        <v>0</v>
      </c>
      <c r="J69" s="521" t="s">
        <v>471</v>
      </c>
      <c r="K69" s="522" t="s">
        <v>181</v>
      </c>
      <c r="L69" s="819"/>
      <c r="M69" s="820"/>
      <c r="N69" s="820"/>
      <c r="O69" s="650"/>
    </row>
    <row r="70" spans="1:15" s="523" customFormat="1" ht="27.95" customHeight="1">
      <c r="A70" s="522">
        <v>63</v>
      </c>
      <c r="B70" s="530" t="s">
        <v>479</v>
      </c>
      <c r="C70" s="520">
        <v>0</v>
      </c>
      <c r="D70" s="531">
        <v>40553</v>
      </c>
      <c r="E70" s="520">
        <v>0</v>
      </c>
      <c r="F70" s="519">
        <v>40553</v>
      </c>
      <c r="G70" s="520">
        <v>40553</v>
      </c>
      <c r="H70" s="519">
        <v>100</v>
      </c>
      <c r="I70" s="519">
        <v>0</v>
      </c>
      <c r="J70" s="521" t="s">
        <v>454</v>
      </c>
      <c r="K70" s="522" t="s">
        <v>181</v>
      </c>
      <c r="L70" s="819"/>
      <c r="M70" s="820"/>
      <c r="N70" s="820"/>
      <c r="O70" s="650"/>
    </row>
    <row r="71" spans="1:15" s="523" customFormat="1" ht="40.5">
      <c r="A71" s="522">
        <v>64</v>
      </c>
      <c r="B71" s="530" t="s">
        <v>480</v>
      </c>
      <c r="C71" s="520">
        <v>0</v>
      </c>
      <c r="D71" s="531">
        <v>200000</v>
      </c>
      <c r="E71" s="520">
        <v>0</v>
      </c>
      <c r="F71" s="519">
        <v>200000</v>
      </c>
      <c r="G71" s="520">
        <v>200000</v>
      </c>
      <c r="H71" s="519">
        <v>100</v>
      </c>
      <c r="I71" s="519">
        <v>0</v>
      </c>
      <c r="J71" s="521" t="s">
        <v>284</v>
      </c>
      <c r="K71" s="522" t="str">
        <f>+[2]คีย์ข้อมูล!K66</f>
        <v>สภว.</v>
      </c>
      <c r="L71" s="819"/>
      <c r="M71" s="820"/>
      <c r="N71" s="820"/>
      <c r="O71" s="650"/>
    </row>
    <row r="72" spans="1:15" s="523" customFormat="1" ht="40.5" customHeight="1">
      <c r="A72" s="522">
        <v>65</v>
      </c>
      <c r="B72" s="530" t="s">
        <v>481</v>
      </c>
      <c r="C72" s="520">
        <v>0</v>
      </c>
      <c r="D72" s="531">
        <v>385000</v>
      </c>
      <c r="E72" s="520">
        <v>0</v>
      </c>
      <c r="F72" s="519">
        <v>385000</v>
      </c>
      <c r="G72" s="520">
        <v>385000</v>
      </c>
      <c r="H72" s="519">
        <v>100</v>
      </c>
      <c r="I72" s="519">
        <v>0</v>
      </c>
      <c r="J72" s="521" t="s">
        <v>284</v>
      </c>
      <c r="K72" s="522" t="s">
        <v>181</v>
      </c>
      <c r="L72" s="819"/>
      <c r="M72" s="820"/>
      <c r="N72" s="820"/>
      <c r="O72" s="650"/>
    </row>
    <row r="73" spans="1:15" s="523" customFormat="1" ht="40.5" customHeight="1">
      <c r="A73" s="522">
        <v>66</v>
      </c>
      <c r="B73" s="530" t="s">
        <v>482</v>
      </c>
      <c r="C73" s="520">
        <v>0</v>
      </c>
      <c r="D73" s="531">
        <v>211900</v>
      </c>
      <c r="E73" s="520">
        <v>0</v>
      </c>
      <c r="F73" s="519">
        <v>211900</v>
      </c>
      <c r="G73" s="520">
        <v>211900</v>
      </c>
      <c r="H73" s="519">
        <v>100</v>
      </c>
      <c r="I73" s="519">
        <v>0</v>
      </c>
      <c r="J73" s="521" t="str">
        <f>+[2]คีย์ข้อมูล!J75</f>
        <v xml:space="preserve"> 17 พ.ย.67</v>
      </c>
      <c r="K73" s="522" t="str">
        <f>+[2]คีย์ข้อมูล!K75</f>
        <v>สสช.</v>
      </c>
      <c r="L73" s="819"/>
      <c r="M73" s="820"/>
      <c r="N73" s="820"/>
      <c r="O73" s="650"/>
    </row>
    <row r="74" spans="1:15" s="523" customFormat="1" ht="141.75">
      <c r="A74" s="522">
        <v>67</v>
      </c>
      <c r="B74" s="533" t="s">
        <v>483</v>
      </c>
      <c r="C74" s="520">
        <v>0</v>
      </c>
      <c r="D74" s="531">
        <v>247000</v>
      </c>
      <c r="E74" s="520">
        <v>0</v>
      </c>
      <c r="F74" s="519">
        <v>247000</v>
      </c>
      <c r="G74" s="520">
        <v>247000</v>
      </c>
      <c r="H74" s="519">
        <v>100</v>
      </c>
      <c r="I74" s="519">
        <v>0</v>
      </c>
      <c r="J74" s="521" t="s">
        <v>458</v>
      </c>
      <c r="K74" s="522" t="s">
        <v>414</v>
      </c>
      <c r="L74" s="819"/>
      <c r="M74" s="820"/>
      <c r="N74" s="820"/>
      <c r="O74" s="650"/>
    </row>
    <row r="75" spans="1:15" s="523" customFormat="1" ht="27.95" customHeight="1">
      <c r="A75" s="522">
        <v>68</v>
      </c>
      <c r="B75" s="533" t="s">
        <v>258</v>
      </c>
      <c r="C75" s="520">
        <v>0</v>
      </c>
      <c r="D75" s="531">
        <v>25000</v>
      </c>
      <c r="E75" s="520">
        <v>0</v>
      </c>
      <c r="F75" s="519">
        <v>25000</v>
      </c>
      <c r="G75" s="520">
        <v>25000</v>
      </c>
      <c r="H75" s="519">
        <v>100</v>
      </c>
      <c r="I75" s="519">
        <v>0</v>
      </c>
      <c r="J75" s="521" t="s">
        <v>484</v>
      </c>
      <c r="K75" s="522" t="s">
        <v>414</v>
      </c>
      <c r="L75" s="819"/>
      <c r="M75" s="820"/>
      <c r="N75" s="820"/>
      <c r="O75" s="650"/>
    </row>
    <row r="76" spans="1:15" s="523" customFormat="1" ht="40.5">
      <c r="A76" s="522">
        <v>69</v>
      </c>
      <c r="B76" s="533" t="s">
        <v>248</v>
      </c>
      <c r="C76" s="520">
        <v>0</v>
      </c>
      <c r="D76" s="531">
        <v>1500000</v>
      </c>
      <c r="E76" s="520">
        <v>0</v>
      </c>
      <c r="F76" s="519">
        <v>1500000</v>
      </c>
      <c r="G76" s="520">
        <v>1500000</v>
      </c>
      <c r="H76" s="519">
        <v>100</v>
      </c>
      <c r="I76" s="519">
        <v>0</v>
      </c>
      <c r="J76" s="521" t="s">
        <v>485</v>
      </c>
      <c r="K76" s="522" t="s">
        <v>486</v>
      </c>
      <c r="L76" s="819"/>
      <c r="M76" s="820"/>
      <c r="N76" s="820"/>
      <c r="O76" s="650"/>
    </row>
    <row r="77" spans="1:15" s="523" customFormat="1" ht="40.5">
      <c r="A77" s="522">
        <v>70</v>
      </c>
      <c r="B77" s="530" t="s">
        <v>487</v>
      </c>
      <c r="C77" s="520">
        <v>0</v>
      </c>
      <c r="D77" s="531">
        <v>150000</v>
      </c>
      <c r="E77" s="520">
        <v>0</v>
      </c>
      <c r="F77" s="519">
        <v>150000</v>
      </c>
      <c r="G77" s="520">
        <v>150000</v>
      </c>
      <c r="H77" s="519">
        <v>100</v>
      </c>
      <c r="I77" s="519">
        <v>0</v>
      </c>
      <c r="J77" s="521" t="s">
        <v>431</v>
      </c>
      <c r="K77" s="522" t="s">
        <v>486</v>
      </c>
      <c r="L77" s="819"/>
      <c r="M77" s="820"/>
      <c r="N77" s="820"/>
      <c r="O77" s="650"/>
    </row>
    <row r="78" spans="1:15" s="523" customFormat="1" ht="27.95" customHeight="1">
      <c r="A78" s="536"/>
      <c r="B78" s="542"/>
      <c r="C78" s="537"/>
      <c r="D78" s="538"/>
      <c r="E78" s="537"/>
      <c r="F78" s="538"/>
      <c r="G78" s="537"/>
      <c r="H78" s="538"/>
      <c r="I78" s="538"/>
      <c r="J78" s="539"/>
      <c r="K78" s="536"/>
      <c r="L78" s="819"/>
      <c r="M78" s="820"/>
      <c r="N78" s="820"/>
      <c r="O78" s="650"/>
    </row>
    <row r="79" spans="1:15" s="335" customFormat="1" ht="33" customHeight="1">
      <c r="A79" s="336">
        <v>2</v>
      </c>
      <c r="B79" s="337" t="s">
        <v>492</v>
      </c>
      <c r="C79" s="338">
        <v>679239.47000000009</v>
      </c>
      <c r="D79" s="338">
        <v>30279114.009999998</v>
      </c>
      <c r="E79" s="338">
        <v>24283699.199999999</v>
      </c>
      <c r="F79" s="338">
        <v>55242052.68</v>
      </c>
      <c r="G79" s="338">
        <v>53787813.210000001</v>
      </c>
      <c r="H79" s="338">
        <v>97.367513697537717</v>
      </c>
      <c r="I79" s="338">
        <v>1454239.4699999997</v>
      </c>
      <c r="J79" s="339"/>
      <c r="K79" s="336"/>
      <c r="L79" s="314"/>
      <c r="M79" s="310"/>
      <c r="N79" s="310"/>
      <c r="O79" s="651"/>
    </row>
    <row r="80" spans="1:15" s="335" customFormat="1" ht="27.95" customHeight="1">
      <c r="A80" s="324">
        <v>1</v>
      </c>
      <c r="B80" s="341" t="s">
        <v>294</v>
      </c>
      <c r="C80" s="342">
        <v>0</v>
      </c>
      <c r="D80" s="342">
        <v>1860913.03</v>
      </c>
      <c r="E80" s="342">
        <v>107000</v>
      </c>
      <c r="F80" s="326">
        <v>1967913.03</v>
      </c>
      <c r="G80" s="325">
        <v>1192913.03</v>
      </c>
      <c r="H80" s="325">
        <v>60.618178334842369</v>
      </c>
      <c r="I80" s="325">
        <v>775000</v>
      </c>
      <c r="J80" s="327" t="s">
        <v>295</v>
      </c>
      <c r="K80" s="324"/>
      <c r="L80" s="314"/>
      <c r="M80" s="310"/>
      <c r="N80" s="310"/>
      <c r="O80" s="651"/>
    </row>
    <row r="81" spans="1:16" s="335" customFormat="1" ht="27.95" customHeight="1">
      <c r="A81" s="324">
        <v>2</v>
      </c>
      <c r="B81" s="341" t="s">
        <v>404</v>
      </c>
      <c r="C81" s="342">
        <v>34600</v>
      </c>
      <c r="D81" s="342">
        <v>0</v>
      </c>
      <c r="E81" s="342">
        <v>61700</v>
      </c>
      <c r="F81" s="326">
        <v>96300</v>
      </c>
      <c r="G81" s="325">
        <v>61700</v>
      </c>
      <c r="H81" s="325">
        <v>64.070612668743507</v>
      </c>
      <c r="I81" s="325">
        <v>34600</v>
      </c>
      <c r="J81" s="327" t="s">
        <v>273</v>
      </c>
      <c r="K81" s="345"/>
      <c r="L81" s="314"/>
      <c r="M81" s="310"/>
      <c r="N81" s="310"/>
      <c r="O81" s="651"/>
    </row>
    <row r="82" spans="1:16" s="321" customFormat="1" ht="27.95" customHeight="1">
      <c r="A82" s="324">
        <v>3</v>
      </c>
      <c r="B82" s="341" t="s">
        <v>582</v>
      </c>
      <c r="C82" s="342">
        <v>155289.16</v>
      </c>
      <c r="D82" s="342">
        <v>586125</v>
      </c>
      <c r="E82" s="342">
        <v>292310.84000000003</v>
      </c>
      <c r="F82" s="326">
        <v>1033725</v>
      </c>
      <c r="G82" s="325">
        <v>878435.83999999997</v>
      </c>
      <c r="H82" s="325">
        <v>84.977710706425796</v>
      </c>
      <c r="I82" s="325">
        <v>155289.16000000003</v>
      </c>
      <c r="J82" s="327" t="s">
        <v>284</v>
      </c>
      <c r="K82" s="324"/>
      <c r="L82" s="314"/>
      <c r="M82" s="310"/>
      <c r="N82" s="310"/>
      <c r="O82" s="651"/>
      <c r="P82" s="335"/>
    </row>
    <row r="83" spans="1:16" s="335" customFormat="1" ht="27.95" customHeight="1">
      <c r="A83" s="324">
        <v>4</v>
      </c>
      <c r="B83" s="341" t="s">
        <v>515</v>
      </c>
      <c r="C83" s="342">
        <v>43800</v>
      </c>
      <c r="D83" s="342">
        <v>0</v>
      </c>
      <c r="E83" s="342">
        <v>306900</v>
      </c>
      <c r="F83" s="326">
        <v>350700</v>
      </c>
      <c r="G83" s="325">
        <v>306900</v>
      </c>
      <c r="H83" s="325">
        <v>87.51069289991446</v>
      </c>
      <c r="I83" s="325">
        <v>43800</v>
      </c>
      <c r="J83" s="327" t="s">
        <v>281</v>
      </c>
      <c r="K83" s="324"/>
      <c r="L83" s="314"/>
      <c r="M83" s="310"/>
      <c r="N83" s="310"/>
      <c r="O83" s="651"/>
    </row>
    <row r="84" spans="1:16" s="335" customFormat="1" ht="27.95" customHeight="1">
      <c r="A84" s="324">
        <v>5</v>
      </c>
      <c r="B84" s="341" t="s">
        <v>406</v>
      </c>
      <c r="C84" s="342">
        <v>82455</v>
      </c>
      <c r="D84" s="342">
        <v>0</v>
      </c>
      <c r="E84" s="342">
        <v>677145</v>
      </c>
      <c r="F84" s="326">
        <v>759600</v>
      </c>
      <c r="G84" s="325">
        <v>677145</v>
      </c>
      <c r="H84" s="325">
        <v>89.144944707740919</v>
      </c>
      <c r="I84" s="325">
        <v>82455</v>
      </c>
      <c r="J84" s="327" t="s">
        <v>262</v>
      </c>
      <c r="K84" s="324"/>
      <c r="L84" s="314"/>
      <c r="M84" s="310"/>
      <c r="N84" s="310"/>
      <c r="O84" s="651"/>
    </row>
    <row r="85" spans="1:16" s="335" customFormat="1" ht="27.95" customHeight="1">
      <c r="A85" s="324">
        <v>6</v>
      </c>
      <c r="B85" s="341" t="s">
        <v>399</v>
      </c>
      <c r="C85" s="342">
        <v>14162</v>
      </c>
      <c r="D85" s="342">
        <v>152000</v>
      </c>
      <c r="E85" s="342">
        <v>31038</v>
      </c>
      <c r="F85" s="326">
        <v>197200</v>
      </c>
      <c r="G85" s="325">
        <v>183038</v>
      </c>
      <c r="H85" s="325">
        <v>92.818458417849897</v>
      </c>
      <c r="I85" s="325">
        <v>14162</v>
      </c>
      <c r="J85" s="327" t="s">
        <v>305</v>
      </c>
      <c r="K85" s="324"/>
      <c r="L85" s="314"/>
      <c r="M85" s="310"/>
      <c r="N85" s="310"/>
      <c r="O85" s="651"/>
    </row>
    <row r="86" spans="1:16" s="321" customFormat="1" ht="27.95" customHeight="1">
      <c r="A86" s="324">
        <v>7</v>
      </c>
      <c r="B86" s="341" t="s">
        <v>407</v>
      </c>
      <c r="C86" s="342">
        <v>83300</v>
      </c>
      <c r="D86" s="342">
        <v>1172605.98</v>
      </c>
      <c r="E86" s="342">
        <v>451670</v>
      </c>
      <c r="F86" s="326">
        <v>1707575.98</v>
      </c>
      <c r="G86" s="325">
        <v>1624275.98</v>
      </c>
      <c r="H86" s="325">
        <v>95.121739765863893</v>
      </c>
      <c r="I86" s="325">
        <v>83300</v>
      </c>
      <c r="J86" s="327" t="s">
        <v>298</v>
      </c>
      <c r="K86" s="324"/>
      <c r="L86" s="314"/>
      <c r="M86" s="310"/>
      <c r="N86" s="310"/>
      <c r="O86" s="651"/>
      <c r="P86" s="335"/>
    </row>
    <row r="87" spans="1:16" s="335" customFormat="1" ht="27.95" customHeight="1">
      <c r="A87" s="324">
        <v>8</v>
      </c>
      <c r="B87" s="517" t="s">
        <v>400</v>
      </c>
      <c r="C87" s="518">
        <v>13883</v>
      </c>
      <c r="D87" s="518">
        <v>0</v>
      </c>
      <c r="E87" s="518">
        <v>331137</v>
      </c>
      <c r="F87" s="519">
        <v>345020</v>
      </c>
      <c r="G87" s="520">
        <v>331137</v>
      </c>
      <c r="H87" s="520">
        <v>95.97617529418585</v>
      </c>
      <c r="I87" s="520">
        <v>13883</v>
      </c>
      <c r="J87" s="521" t="s">
        <v>270</v>
      </c>
      <c r="K87" s="522"/>
      <c r="L87" s="819"/>
      <c r="M87" s="820"/>
      <c r="N87" s="820"/>
      <c r="O87" s="650"/>
      <c r="P87" s="523"/>
    </row>
    <row r="88" spans="1:16" s="321" customFormat="1" ht="27.95" customHeight="1">
      <c r="A88" s="324">
        <v>9</v>
      </c>
      <c r="B88" s="341" t="s">
        <v>583</v>
      </c>
      <c r="C88" s="342">
        <v>133331.51999999999</v>
      </c>
      <c r="D88" s="342">
        <v>775000</v>
      </c>
      <c r="E88" s="342">
        <v>2893266.12</v>
      </c>
      <c r="F88" s="326">
        <v>3801597.64</v>
      </c>
      <c r="G88" s="325">
        <v>3668266.12</v>
      </c>
      <c r="H88" s="325">
        <v>96.492750347982636</v>
      </c>
      <c r="I88" s="325">
        <v>133331.52000000002</v>
      </c>
      <c r="J88" s="327" t="s">
        <v>285</v>
      </c>
      <c r="K88" s="324"/>
      <c r="L88" s="314"/>
      <c r="M88" s="310"/>
      <c r="N88" s="310"/>
      <c r="O88" s="652"/>
    </row>
    <row r="89" spans="1:16" s="321" customFormat="1" ht="27.95" customHeight="1">
      <c r="A89" s="324">
        <v>10</v>
      </c>
      <c r="B89" s="341" t="s">
        <v>408</v>
      </c>
      <c r="C89" s="342">
        <v>26206</v>
      </c>
      <c r="D89" s="342">
        <v>785000</v>
      </c>
      <c r="E89" s="342">
        <v>18994</v>
      </c>
      <c r="F89" s="326">
        <v>830200</v>
      </c>
      <c r="G89" s="325">
        <v>803994</v>
      </c>
      <c r="H89" s="325">
        <v>96.843411226210549</v>
      </c>
      <c r="I89" s="325">
        <v>26206</v>
      </c>
      <c r="J89" s="327" t="s">
        <v>261</v>
      </c>
      <c r="K89" s="324"/>
      <c r="L89" s="314"/>
      <c r="M89" s="310"/>
      <c r="N89" s="310"/>
      <c r="O89" s="651"/>
      <c r="P89" s="335"/>
    </row>
    <row r="90" spans="1:16" s="335" customFormat="1" ht="27.95" customHeight="1">
      <c r="A90" s="324">
        <v>11</v>
      </c>
      <c r="B90" s="341" t="s">
        <v>401</v>
      </c>
      <c r="C90" s="342">
        <v>12958</v>
      </c>
      <c r="D90" s="342">
        <v>500000</v>
      </c>
      <c r="E90" s="342">
        <v>77442</v>
      </c>
      <c r="F90" s="326">
        <v>590400</v>
      </c>
      <c r="G90" s="325">
        <v>577442</v>
      </c>
      <c r="H90" s="325">
        <v>97.805216802168019</v>
      </c>
      <c r="I90" s="325">
        <v>12958</v>
      </c>
      <c r="J90" s="327" t="s">
        <v>276</v>
      </c>
      <c r="K90" s="324"/>
      <c r="L90" s="314"/>
      <c r="M90" s="310"/>
      <c r="N90" s="310"/>
      <c r="O90" s="652"/>
      <c r="P90" s="321"/>
    </row>
    <row r="91" spans="1:16" s="516" customFormat="1" ht="27.95" customHeight="1">
      <c r="A91" s="324">
        <v>12</v>
      </c>
      <c r="B91" s="341" t="s">
        <v>514</v>
      </c>
      <c r="C91" s="342">
        <v>46940.86</v>
      </c>
      <c r="D91" s="342">
        <v>250000</v>
      </c>
      <c r="E91" s="342">
        <v>2121459.14</v>
      </c>
      <c r="F91" s="326">
        <v>2418400</v>
      </c>
      <c r="G91" s="325">
        <v>2371459.14</v>
      </c>
      <c r="H91" s="325">
        <v>98.059011743301355</v>
      </c>
      <c r="I91" s="325">
        <v>46940.85999999987</v>
      </c>
      <c r="J91" s="327" t="s">
        <v>281</v>
      </c>
      <c r="K91" s="324"/>
      <c r="L91" s="314"/>
      <c r="M91" s="310"/>
      <c r="N91" s="310"/>
      <c r="O91" s="651"/>
      <c r="P91" s="335"/>
    </row>
    <row r="92" spans="1:16" s="335" customFormat="1" ht="27.95" customHeight="1">
      <c r="A92" s="324">
        <v>13</v>
      </c>
      <c r="B92" s="341" t="s">
        <v>516</v>
      </c>
      <c r="C92" s="342">
        <v>19282.309999999998</v>
      </c>
      <c r="D92" s="342">
        <v>655561.18000000005</v>
      </c>
      <c r="E92" s="342">
        <v>627165.68999999994</v>
      </c>
      <c r="F92" s="326">
        <v>1302009.18</v>
      </c>
      <c r="G92" s="325">
        <v>1282726.8700000001</v>
      </c>
      <c r="H92" s="325">
        <v>98.519034251356061</v>
      </c>
      <c r="I92" s="325">
        <v>19282.309999999823</v>
      </c>
      <c r="J92" s="327" t="s">
        <v>276</v>
      </c>
      <c r="K92" s="345"/>
      <c r="L92" s="314"/>
      <c r="M92" s="310"/>
      <c r="N92" s="310"/>
      <c r="O92" s="651"/>
    </row>
    <row r="93" spans="1:16" s="321" customFormat="1" ht="27.95" customHeight="1">
      <c r="A93" s="324">
        <v>14</v>
      </c>
      <c r="B93" s="341" t="s">
        <v>584</v>
      </c>
      <c r="C93" s="342">
        <v>5244.03</v>
      </c>
      <c r="D93" s="342">
        <v>375000</v>
      </c>
      <c r="E93" s="342">
        <v>208000</v>
      </c>
      <c r="F93" s="326">
        <v>588244.03</v>
      </c>
      <c r="G93" s="326">
        <v>583000</v>
      </c>
      <c r="H93" s="325">
        <v>99.108528139248605</v>
      </c>
      <c r="I93" s="325">
        <v>5244.0300000000279</v>
      </c>
      <c r="J93" s="327" t="s">
        <v>303</v>
      </c>
      <c r="K93" s="324"/>
      <c r="L93" s="314"/>
      <c r="M93" s="310"/>
      <c r="N93" s="310"/>
      <c r="O93" s="651"/>
      <c r="P93" s="335"/>
    </row>
    <row r="94" spans="1:16" s="335" customFormat="1" ht="27.95" customHeight="1">
      <c r="A94" s="324">
        <v>15</v>
      </c>
      <c r="B94" s="341" t="s">
        <v>409</v>
      </c>
      <c r="C94" s="342">
        <v>3200</v>
      </c>
      <c r="D94" s="342">
        <v>0</v>
      </c>
      <c r="E94" s="342">
        <v>450800</v>
      </c>
      <c r="F94" s="326">
        <v>454000</v>
      </c>
      <c r="G94" s="325">
        <v>450800</v>
      </c>
      <c r="H94" s="325">
        <v>99.295154185022028</v>
      </c>
      <c r="I94" s="325">
        <v>3200</v>
      </c>
      <c r="J94" s="327" t="s">
        <v>269</v>
      </c>
      <c r="K94" s="324"/>
      <c r="L94" s="314"/>
      <c r="M94" s="310"/>
      <c r="N94" s="310"/>
      <c r="O94" s="651"/>
    </row>
    <row r="95" spans="1:16" s="321" customFormat="1" ht="27.95" customHeight="1">
      <c r="A95" s="324">
        <v>16</v>
      </c>
      <c r="B95" s="341" t="s">
        <v>410</v>
      </c>
      <c r="C95" s="342">
        <v>4587.59</v>
      </c>
      <c r="D95" s="342">
        <v>375000</v>
      </c>
      <c r="E95" s="342">
        <v>330212.40999999997</v>
      </c>
      <c r="F95" s="326">
        <v>709800</v>
      </c>
      <c r="G95" s="325">
        <v>705212.41</v>
      </c>
      <c r="H95" s="325">
        <v>99.353678500986192</v>
      </c>
      <c r="I95" s="325">
        <v>4587.5899999999674</v>
      </c>
      <c r="J95" s="327" t="s">
        <v>304</v>
      </c>
      <c r="K95" s="324"/>
      <c r="L95" s="314"/>
      <c r="M95" s="310"/>
      <c r="N95" s="310"/>
      <c r="O95" s="652"/>
    </row>
    <row r="96" spans="1:16" s="335" customFormat="1" ht="27.95" customHeight="1">
      <c r="A96" s="324">
        <v>17</v>
      </c>
      <c r="B96" s="341" t="str">
        <f>+[2]คีย์ข้อมูล!B81</f>
        <v>จังหวัดนนทบุรี 4 รายการ</v>
      </c>
      <c r="C96" s="346">
        <v>0</v>
      </c>
      <c r="D96" s="346">
        <v>933600</v>
      </c>
      <c r="E96" s="346">
        <v>0</v>
      </c>
      <c r="F96" s="326">
        <v>933600</v>
      </c>
      <c r="G96" s="346">
        <v>933600</v>
      </c>
      <c r="H96" s="325">
        <v>100</v>
      </c>
      <c r="I96" s="325">
        <v>0</v>
      </c>
      <c r="J96" s="327" t="s">
        <v>314</v>
      </c>
      <c r="K96" s="324"/>
      <c r="L96" s="314"/>
      <c r="M96" s="310"/>
      <c r="N96" s="310"/>
      <c r="O96" s="651"/>
    </row>
    <row r="97" spans="1:16" s="321" customFormat="1" ht="27.95" customHeight="1">
      <c r="A97" s="324">
        <v>18</v>
      </c>
      <c r="B97" s="341" t="s">
        <v>315</v>
      </c>
      <c r="C97" s="342">
        <v>0</v>
      </c>
      <c r="D97" s="342">
        <v>775000</v>
      </c>
      <c r="E97" s="342">
        <v>0</v>
      </c>
      <c r="F97" s="326">
        <v>775000</v>
      </c>
      <c r="G97" s="325">
        <v>775000</v>
      </c>
      <c r="H97" s="325">
        <v>100</v>
      </c>
      <c r="I97" s="325">
        <v>0</v>
      </c>
      <c r="J97" s="327" t="s">
        <v>316</v>
      </c>
      <c r="K97" s="324"/>
      <c r="L97" s="314"/>
      <c r="M97" s="310"/>
      <c r="N97" s="310"/>
      <c r="O97" s="651"/>
      <c r="P97" s="335"/>
    </row>
    <row r="98" spans="1:16" s="335" customFormat="1" ht="27.95" customHeight="1">
      <c r="A98" s="324">
        <v>19</v>
      </c>
      <c r="B98" s="341" t="s">
        <v>328</v>
      </c>
      <c r="C98" s="342">
        <v>0</v>
      </c>
      <c r="D98" s="342">
        <v>507000</v>
      </c>
      <c r="E98" s="342">
        <v>0</v>
      </c>
      <c r="F98" s="326">
        <v>507000</v>
      </c>
      <c r="G98" s="326">
        <v>507000</v>
      </c>
      <c r="H98" s="325">
        <v>100</v>
      </c>
      <c r="I98" s="325">
        <v>0</v>
      </c>
      <c r="J98" s="327" t="s">
        <v>329</v>
      </c>
      <c r="K98" s="324"/>
      <c r="L98" s="314"/>
      <c r="M98" s="310"/>
      <c r="N98" s="310"/>
      <c r="O98" s="651"/>
    </row>
    <row r="99" spans="1:16" s="335" customFormat="1" ht="27.95" customHeight="1">
      <c r="A99" s="324">
        <v>20</v>
      </c>
      <c r="B99" s="341" t="s">
        <v>312</v>
      </c>
      <c r="C99" s="342">
        <v>0</v>
      </c>
      <c r="D99" s="342">
        <v>874000</v>
      </c>
      <c r="E99" s="342">
        <v>0</v>
      </c>
      <c r="F99" s="326">
        <v>874000</v>
      </c>
      <c r="G99" s="325">
        <v>874000</v>
      </c>
      <c r="H99" s="325">
        <v>100</v>
      </c>
      <c r="I99" s="325">
        <v>0</v>
      </c>
      <c r="J99" s="327" t="s">
        <v>313</v>
      </c>
      <c r="K99" s="324"/>
      <c r="L99" s="314"/>
      <c r="M99" s="310"/>
      <c r="N99" s="310"/>
      <c r="O99" s="651"/>
    </row>
    <row r="100" spans="1:16" s="335" customFormat="1" ht="27.95" customHeight="1">
      <c r="A100" s="324">
        <v>21</v>
      </c>
      <c r="B100" s="341" t="s">
        <v>319</v>
      </c>
      <c r="C100" s="342">
        <v>0</v>
      </c>
      <c r="D100" s="342">
        <v>0</v>
      </c>
      <c r="E100" s="342">
        <v>252000</v>
      </c>
      <c r="F100" s="326">
        <v>252000</v>
      </c>
      <c r="G100" s="325">
        <v>252000</v>
      </c>
      <c r="H100" s="325">
        <v>100</v>
      </c>
      <c r="I100" s="325">
        <v>0</v>
      </c>
      <c r="J100" s="327" t="s">
        <v>320</v>
      </c>
      <c r="K100" s="324"/>
      <c r="L100" s="314"/>
      <c r="M100" s="310"/>
      <c r="N100" s="310"/>
      <c r="O100" s="652"/>
      <c r="P100" s="321"/>
    </row>
    <row r="101" spans="1:16" s="321" customFormat="1" ht="27.95" customHeight="1">
      <c r="A101" s="324">
        <v>22</v>
      </c>
      <c r="B101" s="341" t="s">
        <v>310</v>
      </c>
      <c r="C101" s="342">
        <v>0</v>
      </c>
      <c r="D101" s="342">
        <v>516500</v>
      </c>
      <c r="E101" s="342">
        <v>940000</v>
      </c>
      <c r="F101" s="326">
        <v>1456500</v>
      </c>
      <c r="G101" s="325">
        <v>1456500</v>
      </c>
      <c r="H101" s="325">
        <v>100</v>
      </c>
      <c r="I101" s="325">
        <v>0</v>
      </c>
      <c r="J101" s="327" t="s">
        <v>311</v>
      </c>
      <c r="K101" s="324"/>
      <c r="L101" s="314"/>
      <c r="M101" s="310"/>
      <c r="N101" s="310"/>
      <c r="O101" s="651"/>
      <c r="P101" s="335"/>
    </row>
    <row r="102" spans="1:16" s="335" customFormat="1" ht="27.95" customHeight="1">
      <c r="A102" s="324">
        <v>23</v>
      </c>
      <c r="B102" s="341" t="s">
        <v>330</v>
      </c>
      <c r="C102" s="342">
        <v>0</v>
      </c>
      <c r="D102" s="342">
        <v>575874.74</v>
      </c>
      <c r="E102" s="342">
        <v>0</v>
      </c>
      <c r="F102" s="326">
        <v>575874.74</v>
      </c>
      <c r="G102" s="325">
        <v>575874.74</v>
      </c>
      <c r="H102" s="325">
        <v>100</v>
      </c>
      <c r="I102" s="325">
        <v>0</v>
      </c>
      <c r="J102" s="327" t="s">
        <v>331</v>
      </c>
      <c r="K102" s="324"/>
      <c r="L102" s="314"/>
      <c r="M102" s="310"/>
      <c r="N102" s="310"/>
      <c r="O102" s="652"/>
      <c r="P102" s="321"/>
    </row>
    <row r="103" spans="1:16" s="335" customFormat="1" ht="27.95" customHeight="1">
      <c r="A103" s="324">
        <v>24</v>
      </c>
      <c r="B103" s="341" t="s">
        <v>332</v>
      </c>
      <c r="C103" s="342">
        <v>0</v>
      </c>
      <c r="D103" s="342">
        <v>0</v>
      </c>
      <c r="E103" s="342">
        <v>45200</v>
      </c>
      <c r="F103" s="326">
        <v>45200</v>
      </c>
      <c r="G103" s="325">
        <v>45200</v>
      </c>
      <c r="H103" s="325">
        <v>100</v>
      </c>
      <c r="I103" s="325">
        <v>0</v>
      </c>
      <c r="J103" s="327" t="s">
        <v>314</v>
      </c>
      <c r="K103" s="324"/>
      <c r="L103" s="314"/>
      <c r="M103" s="310"/>
      <c r="N103" s="310"/>
      <c r="O103" s="651"/>
    </row>
    <row r="104" spans="1:16" s="335" customFormat="1" ht="27.95" customHeight="1">
      <c r="A104" s="324">
        <v>25</v>
      </c>
      <c r="B104" s="341" t="s">
        <v>324</v>
      </c>
      <c r="C104" s="342">
        <v>0</v>
      </c>
      <c r="D104" s="342">
        <v>144798.66</v>
      </c>
      <c r="E104" s="342">
        <v>0</v>
      </c>
      <c r="F104" s="326">
        <v>144798.66</v>
      </c>
      <c r="G104" s="325">
        <v>144798.66</v>
      </c>
      <c r="H104" s="325">
        <v>100</v>
      </c>
      <c r="I104" s="325">
        <v>0</v>
      </c>
      <c r="J104" s="327" t="s">
        <v>304</v>
      </c>
      <c r="K104" s="324"/>
      <c r="L104" s="314"/>
      <c r="M104" s="310"/>
      <c r="N104" s="310"/>
      <c r="O104" s="652"/>
      <c r="P104" s="321"/>
    </row>
    <row r="105" spans="1:16" s="335" customFormat="1" ht="27.75" customHeight="1">
      <c r="A105" s="324">
        <v>26</v>
      </c>
      <c r="B105" s="341" t="s">
        <v>271</v>
      </c>
      <c r="C105" s="342">
        <v>0</v>
      </c>
      <c r="D105" s="342">
        <v>0</v>
      </c>
      <c r="E105" s="342">
        <v>104000</v>
      </c>
      <c r="F105" s="326">
        <v>104000</v>
      </c>
      <c r="G105" s="325">
        <v>104000</v>
      </c>
      <c r="H105" s="325">
        <v>100</v>
      </c>
      <c r="I105" s="325">
        <v>0</v>
      </c>
      <c r="J105" s="327" t="s">
        <v>272</v>
      </c>
      <c r="K105" s="324"/>
      <c r="L105" s="314"/>
      <c r="M105" s="310"/>
      <c r="N105" s="310"/>
      <c r="O105" s="652"/>
      <c r="P105" s="321"/>
    </row>
    <row r="106" spans="1:16" s="335" customFormat="1" ht="27.75" customHeight="1">
      <c r="A106" s="324">
        <v>27</v>
      </c>
      <c r="B106" s="341" t="s">
        <v>333</v>
      </c>
      <c r="C106" s="342">
        <v>0</v>
      </c>
      <c r="D106" s="342">
        <v>810372.69</v>
      </c>
      <c r="E106" s="342">
        <v>0</v>
      </c>
      <c r="F106" s="326">
        <v>810372.69</v>
      </c>
      <c r="G106" s="326">
        <v>810372.69</v>
      </c>
      <c r="H106" s="325">
        <v>100</v>
      </c>
      <c r="I106" s="325">
        <v>0</v>
      </c>
      <c r="J106" s="327" t="s">
        <v>334</v>
      </c>
      <c r="K106" s="324"/>
      <c r="L106" s="314"/>
      <c r="M106" s="310"/>
      <c r="N106" s="310"/>
      <c r="O106" s="651"/>
    </row>
    <row r="107" spans="1:16" s="335" customFormat="1" ht="27.75" customHeight="1">
      <c r="A107" s="324">
        <v>28</v>
      </c>
      <c r="B107" s="341" t="s">
        <v>263</v>
      </c>
      <c r="C107" s="342">
        <v>0</v>
      </c>
      <c r="D107" s="342">
        <v>694000</v>
      </c>
      <c r="E107" s="342">
        <v>0</v>
      </c>
      <c r="F107" s="326">
        <v>694000</v>
      </c>
      <c r="G107" s="325">
        <v>694000</v>
      </c>
      <c r="H107" s="325">
        <v>100</v>
      </c>
      <c r="I107" s="325">
        <v>0</v>
      </c>
      <c r="J107" s="327" t="s">
        <v>264</v>
      </c>
      <c r="K107" s="324"/>
      <c r="L107" s="314"/>
      <c r="M107" s="310"/>
      <c r="N107" s="310"/>
      <c r="O107" s="651"/>
    </row>
    <row r="108" spans="1:16" s="335" customFormat="1" ht="27.75" customHeight="1">
      <c r="A108" s="324">
        <v>29</v>
      </c>
      <c r="B108" s="341" t="s">
        <v>306</v>
      </c>
      <c r="C108" s="342">
        <v>0</v>
      </c>
      <c r="D108" s="342">
        <v>1334281.1100000001</v>
      </c>
      <c r="E108" s="342">
        <v>253200</v>
      </c>
      <c r="F108" s="326">
        <v>1587481.11</v>
      </c>
      <c r="G108" s="325">
        <v>1587481.11</v>
      </c>
      <c r="H108" s="325">
        <v>100</v>
      </c>
      <c r="I108" s="325">
        <v>0</v>
      </c>
      <c r="J108" s="327" t="s">
        <v>307</v>
      </c>
      <c r="K108" s="324"/>
      <c r="L108" s="314"/>
      <c r="M108" s="310"/>
      <c r="N108" s="310"/>
      <c r="O108" s="652"/>
      <c r="P108" s="321"/>
    </row>
    <row r="109" spans="1:16" s="335" customFormat="1" ht="27.75" customHeight="1">
      <c r="A109" s="324">
        <v>30</v>
      </c>
      <c r="B109" s="341" t="s">
        <v>323</v>
      </c>
      <c r="C109" s="342">
        <v>0</v>
      </c>
      <c r="D109" s="342">
        <v>132500</v>
      </c>
      <c r="E109" s="342">
        <v>82200</v>
      </c>
      <c r="F109" s="326">
        <v>214700</v>
      </c>
      <c r="G109" s="325">
        <v>214700</v>
      </c>
      <c r="H109" s="325">
        <v>100</v>
      </c>
      <c r="I109" s="325">
        <v>0</v>
      </c>
      <c r="J109" s="327" t="s">
        <v>278</v>
      </c>
      <c r="K109" s="324"/>
      <c r="L109" s="314"/>
      <c r="M109" s="310"/>
      <c r="N109" s="310"/>
      <c r="O109" s="651"/>
    </row>
    <row r="110" spans="1:16" s="335" customFormat="1" ht="27.95" customHeight="1">
      <c r="A110" s="324">
        <v>31</v>
      </c>
      <c r="B110" s="341" t="s">
        <v>296</v>
      </c>
      <c r="C110" s="342">
        <v>0</v>
      </c>
      <c r="D110" s="342">
        <v>400000</v>
      </c>
      <c r="E110" s="342">
        <v>547900</v>
      </c>
      <c r="F110" s="326">
        <v>947900</v>
      </c>
      <c r="G110" s="325">
        <v>947900</v>
      </c>
      <c r="H110" s="325">
        <v>100</v>
      </c>
      <c r="I110" s="325">
        <v>0</v>
      </c>
      <c r="J110" s="327" t="s">
        <v>297</v>
      </c>
      <c r="K110" s="324"/>
      <c r="L110" s="314"/>
      <c r="M110" s="310"/>
      <c r="N110" s="310"/>
      <c r="O110" s="651"/>
    </row>
    <row r="111" spans="1:16" s="321" customFormat="1" ht="27.95" customHeight="1">
      <c r="A111" s="324">
        <v>32</v>
      </c>
      <c r="B111" s="341" t="s">
        <v>335</v>
      </c>
      <c r="C111" s="342">
        <v>0</v>
      </c>
      <c r="D111" s="342">
        <v>996271.22</v>
      </c>
      <c r="E111" s="342">
        <v>8000</v>
      </c>
      <c r="F111" s="326">
        <v>1004271.22</v>
      </c>
      <c r="G111" s="326">
        <v>1004271.22</v>
      </c>
      <c r="H111" s="325">
        <v>100</v>
      </c>
      <c r="I111" s="325">
        <v>0</v>
      </c>
      <c r="J111" s="327" t="s">
        <v>336</v>
      </c>
      <c r="K111" s="324"/>
      <c r="L111" s="314"/>
      <c r="M111" s="310"/>
      <c r="N111" s="310"/>
      <c r="O111" s="651"/>
      <c r="P111" s="335"/>
    </row>
    <row r="112" spans="1:16" s="321" customFormat="1" ht="27.95" customHeight="1">
      <c r="A112" s="324">
        <v>33</v>
      </c>
      <c r="B112" s="341" t="s">
        <v>265</v>
      </c>
      <c r="C112" s="342">
        <v>0</v>
      </c>
      <c r="D112" s="342">
        <v>0</v>
      </c>
      <c r="E112" s="342">
        <v>500000</v>
      </c>
      <c r="F112" s="326">
        <v>500000</v>
      </c>
      <c r="G112" s="325">
        <v>500000</v>
      </c>
      <c r="H112" s="325">
        <v>100</v>
      </c>
      <c r="I112" s="325">
        <v>0</v>
      </c>
      <c r="J112" s="327" t="s">
        <v>266</v>
      </c>
      <c r="K112" s="324"/>
      <c r="L112" s="314"/>
      <c r="M112" s="310"/>
      <c r="N112" s="310"/>
      <c r="O112" s="651"/>
      <c r="P112" s="335"/>
    </row>
    <row r="113" spans="1:16" s="335" customFormat="1" ht="27.75" customHeight="1">
      <c r="A113" s="324">
        <v>34</v>
      </c>
      <c r="B113" s="341" t="s">
        <v>337</v>
      </c>
      <c r="C113" s="342">
        <v>0</v>
      </c>
      <c r="D113" s="342">
        <v>8000</v>
      </c>
      <c r="E113" s="342">
        <v>70500</v>
      </c>
      <c r="F113" s="326">
        <v>78500</v>
      </c>
      <c r="G113" s="325">
        <v>78500</v>
      </c>
      <c r="H113" s="325">
        <v>100</v>
      </c>
      <c r="I113" s="325">
        <v>0</v>
      </c>
      <c r="J113" s="327" t="s">
        <v>303</v>
      </c>
      <c r="K113" s="324"/>
      <c r="L113" s="314"/>
      <c r="M113" s="310"/>
      <c r="N113" s="310"/>
      <c r="O113" s="651"/>
    </row>
    <row r="114" spans="1:16" s="335" customFormat="1" ht="27.75" customHeight="1">
      <c r="A114" s="324">
        <v>35</v>
      </c>
      <c r="B114" s="341" t="s">
        <v>338</v>
      </c>
      <c r="C114" s="342">
        <v>0</v>
      </c>
      <c r="D114" s="342">
        <v>500000</v>
      </c>
      <c r="E114" s="342">
        <v>564400</v>
      </c>
      <c r="F114" s="326">
        <v>1064400</v>
      </c>
      <c r="G114" s="325">
        <v>1064400</v>
      </c>
      <c r="H114" s="325">
        <v>100</v>
      </c>
      <c r="I114" s="325">
        <v>0</v>
      </c>
      <c r="J114" s="327" t="s">
        <v>339</v>
      </c>
      <c r="K114" s="345"/>
      <c r="L114" s="314"/>
      <c r="M114" s="310"/>
      <c r="N114" s="310"/>
      <c r="O114" s="651"/>
    </row>
    <row r="115" spans="1:16" s="335" customFormat="1" ht="27.75" customHeight="1">
      <c r="A115" s="324">
        <v>36</v>
      </c>
      <c r="B115" s="341" t="s">
        <v>308</v>
      </c>
      <c r="C115" s="342">
        <v>0</v>
      </c>
      <c r="D115" s="342">
        <v>398300</v>
      </c>
      <c r="E115" s="342">
        <v>418000</v>
      </c>
      <c r="F115" s="326">
        <v>816300</v>
      </c>
      <c r="G115" s="325">
        <v>816300</v>
      </c>
      <c r="H115" s="325">
        <v>100</v>
      </c>
      <c r="I115" s="325">
        <v>0</v>
      </c>
      <c r="J115" s="327" t="s">
        <v>309</v>
      </c>
      <c r="K115" s="324"/>
      <c r="L115" s="314"/>
      <c r="M115" s="310"/>
      <c r="N115" s="310"/>
      <c r="O115" s="652"/>
      <c r="P115" s="321"/>
    </row>
    <row r="116" spans="1:16" s="335" customFormat="1" ht="27.95" customHeight="1">
      <c r="A116" s="324">
        <v>37</v>
      </c>
      <c r="B116" s="341" t="s">
        <v>405</v>
      </c>
      <c r="C116" s="342">
        <v>0</v>
      </c>
      <c r="D116" s="342">
        <v>1584700</v>
      </c>
      <c r="E116" s="342">
        <v>1256100</v>
      </c>
      <c r="F116" s="326">
        <v>2840800</v>
      </c>
      <c r="G116" s="325">
        <v>2840800</v>
      </c>
      <c r="H116" s="325">
        <v>100</v>
      </c>
      <c r="I116" s="325">
        <v>0</v>
      </c>
      <c r="J116" s="327" t="s">
        <v>276</v>
      </c>
      <c r="K116" s="324"/>
      <c r="L116" s="314"/>
      <c r="M116" s="310"/>
      <c r="N116" s="310"/>
      <c r="O116" s="651"/>
    </row>
    <row r="117" spans="1:16" s="335" customFormat="1" ht="27.75" customHeight="1">
      <c r="A117" s="324">
        <v>38</v>
      </c>
      <c r="B117" s="341" t="s">
        <v>267</v>
      </c>
      <c r="C117" s="342">
        <v>0</v>
      </c>
      <c r="D117" s="342">
        <v>465000</v>
      </c>
      <c r="E117" s="342">
        <v>0</v>
      </c>
      <c r="F117" s="326">
        <v>465000</v>
      </c>
      <c r="G117" s="325">
        <v>465000</v>
      </c>
      <c r="H117" s="325">
        <v>100</v>
      </c>
      <c r="I117" s="325">
        <v>0</v>
      </c>
      <c r="J117" s="327" t="s">
        <v>268</v>
      </c>
      <c r="K117" s="324"/>
      <c r="L117" s="314"/>
      <c r="M117" s="310"/>
      <c r="N117" s="310"/>
      <c r="O117" s="651"/>
    </row>
    <row r="118" spans="1:16" s="335" customFormat="1" ht="27.75" customHeight="1">
      <c r="A118" s="324">
        <v>39</v>
      </c>
      <c r="B118" s="341" t="s">
        <v>340</v>
      </c>
      <c r="C118" s="342">
        <v>0</v>
      </c>
      <c r="D118" s="342">
        <v>21000</v>
      </c>
      <c r="E118" s="342">
        <v>0</v>
      </c>
      <c r="F118" s="326">
        <v>21000</v>
      </c>
      <c r="G118" s="325">
        <v>21000</v>
      </c>
      <c r="H118" s="325">
        <v>100</v>
      </c>
      <c r="I118" s="325">
        <v>0</v>
      </c>
      <c r="J118" s="327" t="s">
        <v>289</v>
      </c>
      <c r="K118" s="324"/>
      <c r="L118" s="314"/>
      <c r="M118" s="310"/>
      <c r="N118" s="310"/>
      <c r="O118" s="651"/>
    </row>
    <row r="119" spans="1:16" s="335" customFormat="1" ht="27.75" customHeight="1">
      <c r="A119" s="324">
        <v>40</v>
      </c>
      <c r="B119" s="341" t="s">
        <v>488</v>
      </c>
      <c r="C119" s="342">
        <v>0</v>
      </c>
      <c r="D119" s="342">
        <v>811800</v>
      </c>
      <c r="E119" s="342">
        <v>780000</v>
      </c>
      <c r="F119" s="326">
        <v>1591800</v>
      </c>
      <c r="G119" s="325">
        <v>1591800</v>
      </c>
      <c r="H119" s="325">
        <v>100</v>
      </c>
      <c r="I119" s="325">
        <v>0</v>
      </c>
      <c r="J119" s="327" t="s">
        <v>293</v>
      </c>
      <c r="K119" s="324"/>
      <c r="L119" s="314"/>
      <c r="M119" s="310"/>
      <c r="N119" s="310"/>
      <c r="O119" s="651"/>
    </row>
    <row r="120" spans="1:16" s="335" customFormat="1" ht="27.75" customHeight="1">
      <c r="A120" s="324">
        <v>41</v>
      </c>
      <c r="B120" s="341" t="s">
        <v>279</v>
      </c>
      <c r="C120" s="342">
        <v>0</v>
      </c>
      <c r="D120" s="342">
        <v>934370.47</v>
      </c>
      <c r="E120" s="342">
        <v>227800</v>
      </c>
      <c r="F120" s="326">
        <v>1162170.47</v>
      </c>
      <c r="G120" s="325">
        <v>1162170.47</v>
      </c>
      <c r="H120" s="325">
        <v>100</v>
      </c>
      <c r="I120" s="325">
        <v>0</v>
      </c>
      <c r="J120" s="327" t="s">
        <v>280</v>
      </c>
      <c r="K120" s="324"/>
      <c r="L120" s="314"/>
      <c r="M120" s="310"/>
      <c r="N120" s="310"/>
      <c r="O120" s="651"/>
    </row>
    <row r="121" spans="1:16" s="335" customFormat="1" ht="27.75" customHeight="1">
      <c r="A121" s="324">
        <v>42</v>
      </c>
      <c r="B121" s="341" t="s">
        <v>341</v>
      </c>
      <c r="C121" s="342">
        <v>0</v>
      </c>
      <c r="D121" s="342">
        <v>500000</v>
      </c>
      <c r="E121" s="342">
        <v>0</v>
      </c>
      <c r="F121" s="326">
        <v>500000</v>
      </c>
      <c r="G121" s="325">
        <v>500000</v>
      </c>
      <c r="H121" s="325">
        <v>100</v>
      </c>
      <c r="I121" s="325">
        <v>0</v>
      </c>
      <c r="J121" s="327" t="s">
        <v>293</v>
      </c>
      <c r="K121" s="324"/>
      <c r="L121" s="314"/>
      <c r="M121" s="310"/>
      <c r="N121" s="310"/>
      <c r="O121" s="651"/>
    </row>
    <row r="122" spans="1:16" s="335" customFormat="1" ht="27.75" customHeight="1">
      <c r="A122" s="324">
        <v>43</v>
      </c>
      <c r="B122" s="341" t="s">
        <v>342</v>
      </c>
      <c r="C122" s="342">
        <v>0</v>
      </c>
      <c r="D122" s="342">
        <v>0</v>
      </c>
      <c r="E122" s="342">
        <v>195730</v>
      </c>
      <c r="F122" s="326">
        <v>195730</v>
      </c>
      <c r="G122" s="325">
        <v>195730</v>
      </c>
      <c r="H122" s="325">
        <v>100</v>
      </c>
      <c r="I122" s="325">
        <v>0</v>
      </c>
      <c r="J122" s="327" t="s">
        <v>284</v>
      </c>
      <c r="K122" s="324"/>
      <c r="L122" s="314"/>
      <c r="M122" s="310"/>
      <c r="N122" s="310"/>
      <c r="O122" s="651"/>
    </row>
    <row r="123" spans="1:16" s="335" customFormat="1" ht="27.75" customHeight="1">
      <c r="A123" s="324">
        <v>44</v>
      </c>
      <c r="B123" s="341" t="s">
        <v>301</v>
      </c>
      <c r="C123" s="342">
        <v>0</v>
      </c>
      <c r="D123" s="342">
        <v>380460.4</v>
      </c>
      <c r="E123" s="342">
        <v>104000</v>
      </c>
      <c r="F123" s="326">
        <v>484460.4</v>
      </c>
      <c r="G123" s="325">
        <v>484460.4</v>
      </c>
      <c r="H123" s="325">
        <v>100</v>
      </c>
      <c r="I123" s="325">
        <v>0</v>
      </c>
      <c r="J123" s="327" t="s">
        <v>302</v>
      </c>
      <c r="K123" s="324"/>
      <c r="L123" s="314"/>
      <c r="M123" s="310"/>
      <c r="N123" s="310"/>
      <c r="O123" s="651"/>
    </row>
    <row r="124" spans="1:16" s="335" customFormat="1" ht="27.75" customHeight="1">
      <c r="A124" s="324">
        <v>45</v>
      </c>
      <c r="B124" s="341" t="s">
        <v>274</v>
      </c>
      <c r="C124" s="342">
        <v>0</v>
      </c>
      <c r="D124" s="342">
        <v>775000</v>
      </c>
      <c r="E124" s="342">
        <v>23300</v>
      </c>
      <c r="F124" s="326">
        <v>798300</v>
      </c>
      <c r="G124" s="325">
        <v>798300</v>
      </c>
      <c r="H124" s="325">
        <v>100</v>
      </c>
      <c r="I124" s="325">
        <v>0</v>
      </c>
      <c r="J124" s="327" t="s">
        <v>275</v>
      </c>
      <c r="K124" s="324"/>
      <c r="L124" s="314"/>
      <c r="M124" s="310"/>
      <c r="N124" s="310"/>
      <c r="O124" s="651"/>
    </row>
    <row r="125" spans="1:16" s="335" customFormat="1" ht="27.95" customHeight="1">
      <c r="A125" s="324">
        <v>46</v>
      </c>
      <c r="B125" s="341" t="s">
        <v>317</v>
      </c>
      <c r="C125" s="342">
        <v>0</v>
      </c>
      <c r="D125" s="342">
        <v>74900</v>
      </c>
      <c r="E125" s="342">
        <v>387800</v>
      </c>
      <c r="F125" s="326">
        <v>462700</v>
      </c>
      <c r="G125" s="325">
        <v>462700</v>
      </c>
      <c r="H125" s="325">
        <v>100</v>
      </c>
      <c r="I125" s="325">
        <v>0</v>
      </c>
      <c r="J125" s="327" t="s">
        <v>318</v>
      </c>
      <c r="K125" s="324"/>
      <c r="L125" s="314"/>
      <c r="M125" s="310"/>
      <c r="N125" s="310"/>
      <c r="O125" s="651"/>
    </row>
    <row r="126" spans="1:16" s="335" customFormat="1" ht="27.75" customHeight="1">
      <c r="A126" s="324">
        <v>47</v>
      </c>
      <c r="B126" s="341" t="s">
        <v>325</v>
      </c>
      <c r="C126" s="342">
        <v>0</v>
      </c>
      <c r="D126" s="342">
        <v>0</v>
      </c>
      <c r="E126" s="342">
        <v>362220</v>
      </c>
      <c r="F126" s="326">
        <v>362220</v>
      </c>
      <c r="G126" s="325">
        <v>362220</v>
      </c>
      <c r="H126" s="325">
        <v>100</v>
      </c>
      <c r="I126" s="325">
        <v>0</v>
      </c>
      <c r="J126" s="327" t="s">
        <v>289</v>
      </c>
      <c r="K126" s="324"/>
      <c r="L126" s="314"/>
      <c r="M126" s="310"/>
      <c r="N126" s="310"/>
      <c r="O126" s="651"/>
    </row>
    <row r="127" spans="1:16" s="335" customFormat="1" ht="27.95" customHeight="1">
      <c r="A127" s="324">
        <v>48</v>
      </c>
      <c r="B127" s="341" t="s">
        <v>286</v>
      </c>
      <c r="C127" s="342">
        <v>0</v>
      </c>
      <c r="D127" s="342">
        <v>868600</v>
      </c>
      <c r="E127" s="342">
        <v>360000</v>
      </c>
      <c r="F127" s="326">
        <v>1228600</v>
      </c>
      <c r="G127" s="325">
        <v>1228600</v>
      </c>
      <c r="H127" s="325">
        <v>100</v>
      </c>
      <c r="I127" s="325">
        <v>0</v>
      </c>
      <c r="J127" s="327" t="s">
        <v>287</v>
      </c>
      <c r="K127" s="324"/>
      <c r="L127" s="314"/>
      <c r="M127" s="310"/>
      <c r="N127" s="310"/>
      <c r="O127" s="651"/>
    </row>
    <row r="128" spans="1:16" s="335" customFormat="1" ht="27.75" customHeight="1">
      <c r="A128" s="324">
        <v>49</v>
      </c>
      <c r="B128" s="341" t="s">
        <v>282</v>
      </c>
      <c r="C128" s="342">
        <v>0</v>
      </c>
      <c r="D128" s="342">
        <v>562000</v>
      </c>
      <c r="E128" s="342">
        <v>2186289</v>
      </c>
      <c r="F128" s="326">
        <v>2748289</v>
      </c>
      <c r="G128" s="325">
        <v>2748289</v>
      </c>
      <c r="H128" s="325">
        <v>100</v>
      </c>
      <c r="I128" s="325">
        <v>0</v>
      </c>
      <c r="J128" s="327" t="s">
        <v>283</v>
      </c>
      <c r="K128" s="324"/>
      <c r="L128" s="314"/>
      <c r="M128" s="310"/>
      <c r="N128" s="310"/>
      <c r="O128" s="651"/>
    </row>
    <row r="129" spans="1:16" s="335" customFormat="1" ht="27.75" customHeight="1">
      <c r="A129" s="324">
        <v>50</v>
      </c>
      <c r="B129" s="341" t="s">
        <v>321</v>
      </c>
      <c r="C129" s="342">
        <v>0</v>
      </c>
      <c r="D129" s="342">
        <v>0</v>
      </c>
      <c r="E129" s="342">
        <v>656600</v>
      </c>
      <c r="F129" s="326">
        <v>656600</v>
      </c>
      <c r="G129" s="325">
        <v>656600</v>
      </c>
      <c r="H129" s="325">
        <v>100</v>
      </c>
      <c r="I129" s="325">
        <v>0</v>
      </c>
      <c r="J129" s="327" t="s">
        <v>322</v>
      </c>
      <c r="K129" s="324"/>
      <c r="L129" s="314"/>
      <c r="M129" s="310"/>
      <c r="N129" s="310"/>
      <c r="O129" s="651"/>
    </row>
    <row r="130" spans="1:16" s="516" customFormat="1" ht="27.95" customHeight="1">
      <c r="A130" s="324">
        <v>51</v>
      </c>
      <c r="B130" s="517" t="s">
        <v>489</v>
      </c>
      <c r="C130" s="518">
        <v>0</v>
      </c>
      <c r="D130" s="518">
        <v>0</v>
      </c>
      <c r="E130" s="518">
        <v>416760</v>
      </c>
      <c r="F130" s="519">
        <v>416760</v>
      </c>
      <c r="G130" s="520">
        <v>416760</v>
      </c>
      <c r="H130" s="520">
        <v>100</v>
      </c>
      <c r="I130" s="520">
        <v>0</v>
      </c>
      <c r="J130" s="521" t="s">
        <v>276</v>
      </c>
      <c r="K130" s="522"/>
      <c r="L130" s="819"/>
      <c r="M130" s="820"/>
      <c r="N130" s="820"/>
      <c r="O130" s="653"/>
    </row>
    <row r="131" spans="1:16" s="335" customFormat="1" ht="27.75" customHeight="1">
      <c r="A131" s="324">
        <v>52</v>
      </c>
      <c r="B131" s="341" t="s">
        <v>326</v>
      </c>
      <c r="C131" s="342">
        <v>0</v>
      </c>
      <c r="D131" s="342">
        <v>598159.35999999999</v>
      </c>
      <c r="E131" s="342">
        <v>371820</v>
      </c>
      <c r="F131" s="326">
        <v>969979.36</v>
      </c>
      <c r="G131" s="325">
        <v>969979.36</v>
      </c>
      <c r="H131" s="325">
        <v>100</v>
      </c>
      <c r="I131" s="325">
        <v>0</v>
      </c>
      <c r="J131" s="327" t="s">
        <v>327</v>
      </c>
      <c r="K131" s="324"/>
      <c r="L131" s="314"/>
      <c r="M131" s="310"/>
      <c r="N131" s="310"/>
      <c r="O131" s="651"/>
    </row>
    <row r="132" spans="1:16" s="335" customFormat="1" ht="27.75" customHeight="1">
      <c r="A132" s="324">
        <v>53</v>
      </c>
      <c r="B132" s="341" t="s">
        <v>288</v>
      </c>
      <c r="C132" s="342">
        <v>0</v>
      </c>
      <c r="D132" s="342">
        <v>1056000</v>
      </c>
      <c r="E132" s="342">
        <v>161000</v>
      </c>
      <c r="F132" s="326">
        <v>1217000</v>
      </c>
      <c r="G132" s="325">
        <v>1217000</v>
      </c>
      <c r="H132" s="325">
        <v>100</v>
      </c>
      <c r="I132" s="325">
        <v>0</v>
      </c>
      <c r="J132" s="327" t="s">
        <v>289</v>
      </c>
      <c r="K132" s="324"/>
      <c r="L132" s="314"/>
      <c r="M132" s="310"/>
      <c r="N132" s="310"/>
      <c r="O132" s="651"/>
    </row>
    <row r="133" spans="1:16" s="335" customFormat="1" ht="27.75" customHeight="1">
      <c r="A133" s="324">
        <v>54</v>
      </c>
      <c r="B133" s="341" t="s">
        <v>343</v>
      </c>
      <c r="C133" s="342">
        <v>0</v>
      </c>
      <c r="D133" s="342">
        <v>500000</v>
      </c>
      <c r="E133" s="342">
        <v>147780</v>
      </c>
      <c r="F133" s="326">
        <v>647780</v>
      </c>
      <c r="G133" s="325">
        <v>647780</v>
      </c>
      <c r="H133" s="325">
        <v>100</v>
      </c>
      <c r="I133" s="325">
        <v>0</v>
      </c>
      <c r="J133" s="327" t="s">
        <v>329</v>
      </c>
      <c r="K133" s="324"/>
      <c r="L133" s="314"/>
      <c r="M133" s="310"/>
      <c r="N133" s="310"/>
      <c r="O133" s="651"/>
    </row>
    <row r="134" spans="1:16" s="321" customFormat="1" ht="27.95" customHeight="1">
      <c r="A134" s="324">
        <v>55</v>
      </c>
      <c r="B134" s="341" t="s">
        <v>290</v>
      </c>
      <c r="C134" s="342">
        <v>0</v>
      </c>
      <c r="D134" s="342">
        <v>28000</v>
      </c>
      <c r="E134" s="342">
        <v>747000</v>
      </c>
      <c r="F134" s="326">
        <v>775000</v>
      </c>
      <c r="G134" s="325">
        <v>775000</v>
      </c>
      <c r="H134" s="325">
        <v>100</v>
      </c>
      <c r="I134" s="325">
        <v>0</v>
      </c>
      <c r="J134" s="327" t="s">
        <v>238</v>
      </c>
      <c r="K134" s="324"/>
      <c r="L134" s="314"/>
      <c r="M134" s="310"/>
      <c r="N134" s="310"/>
      <c r="O134" s="651"/>
      <c r="P134" s="335"/>
    </row>
    <row r="135" spans="1:16" s="335" customFormat="1" ht="27.95" customHeight="1">
      <c r="A135" s="324">
        <v>56</v>
      </c>
      <c r="B135" s="341" t="s">
        <v>291</v>
      </c>
      <c r="C135" s="342">
        <v>0</v>
      </c>
      <c r="D135" s="342">
        <v>1688245.09</v>
      </c>
      <c r="E135" s="342">
        <v>144860</v>
      </c>
      <c r="F135" s="326">
        <v>1833105.09</v>
      </c>
      <c r="G135" s="325">
        <v>1833105.09</v>
      </c>
      <c r="H135" s="325">
        <v>100</v>
      </c>
      <c r="I135" s="325">
        <v>0</v>
      </c>
      <c r="J135" s="327" t="s">
        <v>292</v>
      </c>
      <c r="K135" s="324"/>
      <c r="L135" s="314"/>
      <c r="M135" s="310"/>
      <c r="N135" s="310"/>
      <c r="O135" s="651"/>
    </row>
    <row r="136" spans="1:16" s="335" customFormat="1" ht="27.75" customHeight="1">
      <c r="A136" s="324">
        <v>57</v>
      </c>
      <c r="B136" s="341" t="s">
        <v>277</v>
      </c>
      <c r="C136" s="342">
        <v>0</v>
      </c>
      <c r="D136" s="342">
        <v>862600</v>
      </c>
      <c r="E136" s="342">
        <v>102300</v>
      </c>
      <c r="F136" s="326">
        <v>964900</v>
      </c>
      <c r="G136" s="325">
        <v>964900</v>
      </c>
      <c r="H136" s="325">
        <v>100</v>
      </c>
      <c r="I136" s="325">
        <v>0</v>
      </c>
      <c r="J136" s="327" t="s">
        <v>278</v>
      </c>
      <c r="K136" s="324"/>
      <c r="L136" s="314"/>
      <c r="M136" s="310"/>
      <c r="N136" s="310"/>
      <c r="O136" s="651"/>
    </row>
    <row r="137" spans="1:16" s="335" customFormat="1" ht="28.5" customHeight="1">
      <c r="A137" s="324">
        <v>58</v>
      </c>
      <c r="B137" s="341" t="s">
        <v>344</v>
      </c>
      <c r="C137" s="342">
        <v>0</v>
      </c>
      <c r="D137" s="342">
        <v>400000</v>
      </c>
      <c r="E137" s="342">
        <v>0</v>
      </c>
      <c r="F137" s="326">
        <v>400000</v>
      </c>
      <c r="G137" s="325">
        <v>400000</v>
      </c>
      <c r="H137" s="325">
        <v>100</v>
      </c>
      <c r="I137" s="325">
        <v>0</v>
      </c>
      <c r="J137" s="327" t="s">
        <v>345</v>
      </c>
      <c r="K137" s="324"/>
      <c r="L137" s="314"/>
      <c r="M137" s="310"/>
      <c r="N137" s="310"/>
      <c r="O137" s="651"/>
    </row>
    <row r="138" spans="1:16" s="335" customFormat="1" ht="27.95" customHeight="1">
      <c r="A138" s="324">
        <v>59</v>
      </c>
      <c r="B138" s="341" t="s">
        <v>299</v>
      </c>
      <c r="C138" s="342">
        <v>0</v>
      </c>
      <c r="D138" s="342">
        <v>1080575.08</v>
      </c>
      <c r="E138" s="342">
        <v>2880700</v>
      </c>
      <c r="F138" s="326">
        <v>3961275.08</v>
      </c>
      <c r="G138" s="325">
        <v>3961275.08</v>
      </c>
      <c r="H138" s="325">
        <v>100</v>
      </c>
      <c r="I138" s="325">
        <v>0</v>
      </c>
      <c r="J138" s="327" t="s">
        <v>300</v>
      </c>
      <c r="K138" s="324"/>
      <c r="L138" s="314"/>
      <c r="M138" s="310"/>
      <c r="N138" s="310"/>
      <c r="O138" s="651"/>
    </row>
    <row r="139" spans="1:16" s="321" customFormat="1" ht="27.75" customHeight="1">
      <c r="A139" s="330"/>
      <c r="B139" s="334"/>
      <c r="C139" s="331"/>
      <c r="D139" s="332"/>
      <c r="E139" s="332"/>
      <c r="F139" s="331"/>
      <c r="G139" s="332"/>
      <c r="H139" s="331"/>
      <c r="I139" s="331"/>
      <c r="J139" s="333"/>
      <c r="K139" s="330"/>
      <c r="L139" s="314"/>
      <c r="M139" s="310"/>
      <c r="N139" s="310"/>
      <c r="O139" s="651"/>
      <c r="P139" s="335"/>
    </row>
    <row r="140" spans="1:16" s="347" customFormat="1" ht="33" customHeight="1">
      <c r="A140" s="336">
        <v>3</v>
      </c>
      <c r="B140" s="336" t="s">
        <v>242</v>
      </c>
      <c r="C140" s="348">
        <v>0</v>
      </c>
      <c r="D140" s="348">
        <v>574927</v>
      </c>
      <c r="E140" s="348">
        <v>1394780</v>
      </c>
      <c r="F140" s="348">
        <v>1969707</v>
      </c>
      <c r="G140" s="348">
        <v>1969707</v>
      </c>
      <c r="H140" s="348">
        <v>100</v>
      </c>
      <c r="I140" s="348">
        <v>0</v>
      </c>
      <c r="J140" s="336"/>
      <c r="K140" s="336"/>
      <c r="L140" s="314"/>
      <c r="M140" s="310"/>
      <c r="N140" s="310"/>
      <c r="O140" s="654"/>
    </row>
    <row r="141" spans="1:16" s="310" customFormat="1" ht="27.95" customHeight="1">
      <c r="A141" s="322">
        <v>1</v>
      </c>
      <c r="B141" s="349" t="s">
        <v>349</v>
      </c>
      <c r="C141" s="340">
        <v>0</v>
      </c>
      <c r="D141" s="340">
        <v>0</v>
      </c>
      <c r="E141" s="340">
        <v>87500</v>
      </c>
      <c r="F141" s="340">
        <v>87500</v>
      </c>
      <c r="G141" s="340">
        <v>87500</v>
      </c>
      <c r="H141" s="340">
        <v>100</v>
      </c>
      <c r="I141" s="340">
        <v>0</v>
      </c>
      <c r="J141" s="323" t="s">
        <v>320</v>
      </c>
      <c r="K141" s="322"/>
      <c r="L141" s="314"/>
      <c r="O141" s="655"/>
    </row>
    <row r="142" spans="1:16" s="310" customFormat="1" ht="27.95" customHeight="1">
      <c r="A142" s="324">
        <v>2</v>
      </c>
      <c r="B142" s="328" t="s">
        <v>350</v>
      </c>
      <c r="C142" s="342">
        <v>0</v>
      </c>
      <c r="D142" s="342">
        <v>120400</v>
      </c>
      <c r="E142" s="342">
        <v>66640</v>
      </c>
      <c r="F142" s="342">
        <v>187040</v>
      </c>
      <c r="G142" s="342">
        <v>187040</v>
      </c>
      <c r="H142" s="342">
        <v>100</v>
      </c>
      <c r="I142" s="342">
        <v>0</v>
      </c>
      <c r="J142" s="327" t="s">
        <v>345</v>
      </c>
      <c r="K142" s="324"/>
      <c r="L142" s="314"/>
      <c r="O142" s="655"/>
    </row>
    <row r="143" spans="1:16" s="310" customFormat="1" ht="27.95" customHeight="1">
      <c r="A143" s="324">
        <v>3</v>
      </c>
      <c r="B143" s="328" t="s">
        <v>351</v>
      </c>
      <c r="C143" s="342">
        <v>0</v>
      </c>
      <c r="D143" s="342">
        <v>206027</v>
      </c>
      <c r="E143" s="342">
        <v>195790</v>
      </c>
      <c r="F143" s="342">
        <v>401817</v>
      </c>
      <c r="G143" s="342">
        <v>401817</v>
      </c>
      <c r="H143" s="342">
        <v>100</v>
      </c>
      <c r="I143" s="342">
        <v>0</v>
      </c>
      <c r="J143" s="327" t="s">
        <v>334</v>
      </c>
      <c r="K143" s="324"/>
      <c r="L143" s="314"/>
      <c r="O143" s="655"/>
    </row>
    <row r="144" spans="1:16" s="310" customFormat="1" ht="27.95" customHeight="1">
      <c r="A144" s="324">
        <v>4</v>
      </c>
      <c r="B144" s="328" t="s">
        <v>347</v>
      </c>
      <c r="C144" s="342">
        <v>0</v>
      </c>
      <c r="D144" s="342">
        <v>0</v>
      </c>
      <c r="E144" s="342">
        <v>715000</v>
      </c>
      <c r="F144" s="342">
        <v>715000</v>
      </c>
      <c r="G144" s="342">
        <v>715000</v>
      </c>
      <c r="H144" s="342">
        <v>100</v>
      </c>
      <c r="I144" s="342">
        <v>0</v>
      </c>
      <c r="J144" s="327" t="s">
        <v>289</v>
      </c>
      <c r="K144" s="324"/>
      <c r="L144" s="314"/>
      <c r="O144" s="655"/>
    </row>
    <row r="145" spans="1:16" s="310" customFormat="1" ht="27.95" customHeight="1">
      <c r="A145" s="324">
        <v>5</v>
      </c>
      <c r="B145" s="328" t="s">
        <v>348</v>
      </c>
      <c r="C145" s="342">
        <v>0</v>
      </c>
      <c r="D145" s="342">
        <v>248500</v>
      </c>
      <c r="E145" s="342">
        <v>110500</v>
      </c>
      <c r="F145" s="342">
        <v>359000</v>
      </c>
      <c r="G145" s="342">
        <v>359000</v>
      </c>
      <c r="H145" s="342">
        <v>100</v>
      </c>
      <c r="I145" s="342">
        <v>0</v>
      </c>
      <c r="J145" s="327" t="s">
        <v>311</v>
      </c>
      <c r="K145" s="324"/>
      <c r="L145" s="314"/>
      <c r="O145" s="655"/>
    </row>
    <row r="146" spans="1:16" s="310" customFormat="1" ht="27.95" customHeight="1">
      <c r="A146" s="324">
        <v>6</v>
      </c>
      <c r="B146" s="328" t="s">
        <v>346</v>
      </c>
      <c r="C146" s="342">
        <v>0</v>
      </c>
      <c r="D146" s="342">
        <v>0</v>
      </c>
      <c r="E146" s="342">
        <v>219350</v>
      </c>
      <c r="F146" s="342">
        <v>219350</v>
      </c>
      <c r="G146" s="342">
        <v>219350</v>
      </c>
      <c r="H146" s="342">
        <v>100</v>
      </c>
      <c r="I146" s="342">
        <v>0</v>
      </c>
      <c r="J146" s="327" t="s">
        <v>276</v>
      </c>
      <c r="K146" s="324"/>
      <c r="L146" s="314"/>
      <c r="O146" s="655"/>
    </row>
    <row r="147" spans="1:16" s="310" customFormat="1" ht="27.95" customHeight="1">
      <c r="A147" s="330"/>
      <c r="B147" s="350"/>
      <c r="C147" s="344"/>
      <c r="D147" s="344"/>
      <c r="E147" s="344"/>
      <c r="F147" s="344"/>
      <c r="G147" s="344"/>
      <c r="H147" s="344"/>
      <c r="I147" s="344"/>
      <c r="J147" s="333"/>
      <c r="K147" s="330"/>
      <c r="L147" s="314"/>
      <c r="O147" s="655"/>
    </row>
    <row r="148" spans="1:16" s="347" customFormat="1" ht="33" customHeight="1">
      <c r="A148" s="336">
        <v>4</v>
      </c>
      <c r="B148" s="336" t="s">
        <v>352</v>
      </c>
      <c r="C148" s="348">
        <v>0</v>
      </c>
      <c r="D148" s="348">
        <v>54258000</v>
      </c>
      <c r="E148" s="348">
        <v>0</v>
      </c>
      <c r="F148" s="348">
        <v>54258000</v>
      </c>
      <c r="G148" s="348">
        <v>54258000</v>
      </c>
      <c r="H148" s="348">
        <v>100</v>
      </c>
      <c r="I148" s="348">
        <v>0</v>
      </c>
      <c r="J148" s="336"/>
      <c r="K148" s="336"/>
      <c r="L148" s="314"/>
      <c r="M148" s="310"/>
      <c r="N148" s="310"/>
      <c r="O148" s="654"/>
    </row>
    <row r="149" spans="1:16" s="310" customFormat="1" ht="68.25" customHeight="1">
      <c r="A149" s="322">
        <v>1</v>
      </c>
      <c r="B149" s="349" t="s">
        <v>192</v>
      </c>
      <c r="C149" s="340">
        <v>0</v>
      </c>
      <c r="D149" s="340">
        <v>37636000</v>
      </c>
      <c r="E149" s="340">
        <v>0</v>
      </c>
      <c r="F149" s="340">
        <v>37636000</v>
      </c>
      <c r="G149" s="340">
        <v>37636000</v>
      </c>
      <c r="H149" s="340">
        <v>100</v>
      </c>
      <c r="I149" s="340">
        <v>0</v>
      </c>
      <c r="J149" s="322" t="s">
        <v>354</v>
      </c>
      <c r="K149" s="322" t="s">
        <v>181</v>
      </c>
      <c r="L149" s="314"/>
      <c r="O149" s="655"/>
    </row>
    <row r="150" spans="1:16" s="310" customFormat="1" ht="81" customHeight="1">
      <c r="A150" s="351">
        <v>2</v>
      </c>
      <c r="B150" s="352" t="s">
        <v>191</v>
      </c>
      <c r="C150" s="353">
        <v>0</v>
      </c>
      <c r="D150" s="353">
        <v>980000</v>
      </c>
      <c r="E150" s="353">
        <v>0</v>
      </c>
      <c r="F150" s="342">
        <v>980000</v>
      </c>
      <c r="G150" s="353">
        <v>980000</v>
      </c>
      <c r="H150" s="342">
        <v>100</v>
      </c>
      <c r="I150" s="342">
        <v>0</v>
      </c>
      <c r="J150" s="351" t="s">
        <v>353</v>
      </c>
      <c r="K150" s="351" t="s">
        <v>51</v>
      </c>
      <c r="L150" s="314"/>
      <c r="O150" s="655"/>
    </row>
    <row r="151" spans="1:16" s="310" customFormat="1" ht="81">
      <c r="A151" s="324">
        <v>3</v>
      </c>
      <c r="B151" s="328" t="s">
        <v>190</v>
      </c>
      <c r="C151" s="342">
        <v>0</v>
      </c>
      <c r="D151" s="342">
        <v>15642000</v>
      </c>
      <c r="E151" s="342">
        <v>0</v>
      </c>
      <c r="F151" s="342">
        <v>15642000</v>
      </c>
      <c r="G151" s="342">
        <v>15642000</v>
      </c>
      <c r="H151" s="342">
        <v>100</v>
      </c>
      <c r="I151" s="342">
        <v>0</v>
      </c>
      <c r="J151" s="324" t="s">
        <v>314</v>
      </c>
      <c r="K151" s="324" t="s">
        <v>181</v>
      </c>
      <c r="L151" s="314"/>
      <c r="O151" s="655"/>
    </row>
    <row r="152" spans="1:16" s="310" customFormat="1" ht="33" customHeight="1">
      <c r="A152" s="330"/>
      <c r="B152" s="343"/>
      <c r="C152" s="344"/>
      <c r="D152" s="344"/>
      <c r="E152" s="344"/>
      <c r="F152" s="344"/>
      <c r="G152" s="344"/>
      <c r="H152" s="344"/>
      <c r="I152" s="344"/>
      <c r="J152" s="330"/>
      <c r="K152" s="330"/>
      <c r="L152" s="314"/>
      <c r="O152" s="655"/>
    </row>
    <row r="153" spans="1:16" s="314" customFormat="1" ht="33" customHeight="1">
      <c r="B153" s="310"/>
      <c r="C153" s="354"/>
      <c r="D153" s="354"/>
      <c r="E153" s="355"/>
      <c r="F153" s="355"/>
      <c r="G153" s="355"/>
      <c r="H153" s="355"/>
      <c r="I153" s="355"/>
      <c r="M153" s="310"/>
      <c r="N153" s="310"/>
      <c r="O153" s="652"/>
      <c r="P153" s="321"/>
    </row>
    <row r="154" spans="1:16" s="314" customFormat="1" ht="33" customHeight="1">
      <c r="B154" s="310"/>
      <c r="C154" s="354"/>
      <c r="D154" s="354"/>
      <c r="E154" s="355"/>
      <c r="F154" s="355"/>
      <c r="G154" s="355"/>
      <c r="H154" s="355"/>
      <c r="I154" s="355"/>
      <c r="M154" s="310"/>
      <c r="N154" s="310"/>
      <c r="O154" s="652"/>
      <c r="P154" s="321"/>
    </row>
    <row r="155" spans="1:16" s="314" customFormat="1" ht="33" customHeight="1">
      <c r="B155" s="310"/>
      <c r="C155" s="354"/>
      <c r="D155" s="354"/>
      <c r="E155" s="355"/>
      <c r="F155" s="355"/>
      <c r="G155" s="355"/>
      <c r="H155" s="355"/>
      <c r="I155" s="355"/>
      <c r="M155" s="310"/>
      <c r="N155" s="310"/>
      <c r="O155" s="652"/>
      <c r="P155" s="321"/>
    </row>
    <row r="156" spans="1:16" s="314" customFormat="1" ht="33" customHeight="1">
      <c r="B156" s="310"/>
      <c r="C156" s="354"/>
      <c r="D156" s="354"/>
      <c r="E156" s="355"/>
      <c r="F156" s="355"/>
      <c r="G156" s="355"/>
      <c r="H156" s="355"/>
      <c r="I156" s="355"/>
      <c r="M156" s="310"/>
      <c r="N156" s="310"/>
      <c r="O156" s="652"/>
      <c r="P156" s="321"/>
    </row>
    <row r="157" spans="1:16" s="314" customFormat="1" ht="33" customHeight="1">
      <c r="B157" s="310"/>
      <c r="C157" s="354"/>
      <c r="D157" s="354"/>
      <c r="E157" s="355"/>
      <c r="F157" s="355"/>
      <c r="G157" s="355"/>
      <c r="H157" s="355"/>
      <c r="I157" s="355"/>
      <c r="M157" s="310"/>
      <c r="N157" s="310"/>
      <c r="O157" s="652"/>
      <c r="P157" s="321"/>
    </row>
    <row r="158" spans="1:16" s="314" customFormat="1" ht="33" customHeight="1">
      <c r="B158" s="310"/>
      <c r="C158" s="354"/>
      <c r="D158" s="354"/>
      <c r="E158" s="355"/>
      <c r="F158" s="355"/>
      <c r="G158" s="355"/>
      <c r="H158" s="355"/>
      <c r="I158" s="355"/>
      <c r="M158" s="310"/>
      <c r="N158" s="310"/>
      <c r="O158" s="652"/>
      <c r="P158" s="321"/>
    </row>
    <row r="159" spans="1:16" s="314" customFormat="1" ht="33" customHeight="1">
      <c r="B159" s="310"/>
      <c r="C159" s="354"/>
      <c r="D159" s="354"/>
      <c r="E159" s="355"/>
      <c r="F159" s="355"/>
      <c r="G159" s="355"/>
      <c r="H159" s="355"/>
      <c r="I159" s="355"/>
      <c r="M159" s="310"/>
      <c r="N159" s="310"/>
      <c r="O159" s="652"/>
      <c r="P159" s="321"/>
    </row>
    <row r="160" spans="1:16" s="314" customFormat="1" ht="33" customHeight="1">
      <c r="B160" s="310"/>
      <c r="C160" s="354"/>
      <c r="D160" s="354"/>
      <c r="E160" s="355"/>
      <c r="F160" s="355"/>
      <c r="G160" s="355"/>
      <c r="H160" s="355"/>
      <c r="I160" s="355"/>
      <c r="M160" s="310"/>
      <c r="N160" s="310"/>
      <c r="O160" s="652"/>
      <c r="P160" s="321"/>
    </row>
    <row r="161" spans="1:16" s="314" customFormat="1" ht="33" customHeight="1">
      <c r="B161" s="310"/>
      <c r="C161" s="354"/>
      <c r="D161" s="354"/>
      <c r="E161" s="355"/>
      <c r="F161" s="355"/>
      <c r="G161" s="355"/>
      <c r="H161" s="355"/>
      <c r="I161" s="355"/>
      <c r="M161" s="310"/>
      <c r="N161" s="310"/>
      <c r="O161" s="652"/>
      <c r="P161" s="321"/>
    </row>
    <row r="162" spans="1:16" s="314" customFormat="1" ht="33" customHeight="1">
      <c r="B162" s="310"/>
      <c r="C162" s="354"/>
      <c r="D162" s="354"/>
      <c r="E162" s="355"/>
      <c r="F162" s="355"/>
      <c r="G162" s="355"/>
      <c r="H162" s="355"/>
      <c r="I162" s="355"/>
      <c r="M162" s="310"/>
      <c r="N162" s="310"/>
      <c r="O162" s="652"/>
      <c r="P162" s="321"/>
    </row>
    <row r="163" spans="1:16" s="314" customFormat="1" ht="33" customHeight="1">
      <c r="B163" s="310"/>
      <c r="C163" s="354"/>
      <c r="D163" s="354"/>
      <c r="E163" s="355"/>
      <c r="F163" s="355"/>
      <c r="G163" s="355"/>
      <c r="H163" s="355"/>
      <c r="I163" s="355"/>
      <c r="M163" s="310"/>
      <c r="N163" s="310"/>
      <c r="O163" s="652"/>
      <c r="P163" s="321"/>
    </row>
    <row r="164" spans="1:16" s="314" customFormat="1" ht="33" customHeight="1">
      <c r="B164" s="310"/>
      <c r="C164" s="354"/>
      <c r="D164" s="354"/>
      <c r="E164" s="355"/>
      <c r="F164" s="355"/>
      <c r="G164" s="355"/>
      <c r="H164" s="355"/>
      <c r="I164" s="355"/>
      <c r="M164" s="310"/>
      <c r="N164" s="310"/>
      <c r="O164" s="652"/>
      <c r="P164" s="321"/>
    </row>
    <row r="165" spans="1:16" s="314" customFormat="1" ht="33" customHeight="1">
      <c r="B165" s="310"/>
      <c r="C165" s="354"/>
      <c r="D165" s="354"/>
      <c r="E165" s="355"/>
      <c r="F165" s="355"/>
      <c r="G165" s="355"/>
      <c r="H165" s="355"/>
      <c r="I165" s="355"/>
      <c r="M165" s="310"/>
      <c r="N165" s="310"/>
      <c r="O165" s="652"/>
      <c r="P165" s="321"/>
    </row>
    <row r="166" spans="1:16" s="355" customFormat="1" ht="33" customHeight="1">
      <c r="A166" s="314"/>
      <c r="B166" s="310"/>
      <c r="C166" s="354"/>
      <c r="D166" s="354"/>
      <c r="J166" s="314"/>
      <c r="K166" s="314"/>
      <c r="L166" s="314"/>
      <c r="M166" s="310"/>
      <c r="N166" s="310"/>
      <c r="O166" s="652"/>
      <c r="P166" s="321"/>
    </row>
    <row r="167" spans="1:16" s="355" customFormat="1" ht="33" customHeight="1">
      <c r="A167" s="314"/>
      <c r="B167" s="310"/>
      <c r="C167" s="354"/>
      <c r="D167" s="354"/>
      <c r="J167" s="314"/>
      <c r="K167" s="314"/>
      <c r="L167" s="314"/>
      <c r="M167" s="310"/>
      <c r="N167" s="310"/>
      <c r="O167" s="652"/>
      <c r="P167" s="321"/>
    </row>
    <row r="168" spans="1:16" s="356" customFormat="1" ht="33" customHeight="1">
      <c r="A168" s="314"/>
      <c r="B168" s="310"/>
      <c r="C168" s="354"/>
      <c r="D168" s="354"/>
      <c r="J168" s="314"/>
      <c r="K168" s="357"/>
      <c r="L168" s="314"/>
      <c r="M168" s="310"/>
      <c r="N168" s="310"/>
      <c r="O168" s="656"/>
      <c r="P168" s="329"/>
    </row>
    <row r="169" spans="1:16" s="356" customFormat="1" ht="33" customHeight="1">
      <c r="A169" s="314"/>
      <c r="B169" s="310"/>
      <c r="C169" s="354"/>
      <c r="D169" s="354"/>
      <c r="J169" s="314"/>
      <c r="K169" s="357"/>
      <c r="L169" s="314"/>
      <c r="M169" s="310"/>
      <c r="N169" s="310"/>
      <c r="O169" s="656"/>
      <c r="P169" s="329"/>
    </row>
    <row r="170" spans="1:16" s="356" customFormat="1" ht="33" customHeight="1">
      <c r="A170" s="314"/>
      <c r="B170" s="310"/>
      <c r="C170" s="354"/>
      <c r="D170" s="354"/>
      <c r="J170" s="314"/>
      <c r="K170" s="357"/>
      <c r="L170" s="314"/>
      <c r="M170" s="310"/>
      <c r="N170" s="310"/>
      <c r="O170" s="656"/>
      <c r="P170" s="329"/>
    </row>
    <row r="171" spans="1:16" s="356" customFormat="1" ht="33" customHeight="1">
      <c r="A171" s="314"/>
      <c r="B171" s="310"/>
      <c r="C171" s="354"/>
      <c r="D171" s="354"/>
      <c r="J171" s="314"/>
      <c r="K171" s="357"/>
      <c r="L171" s="314"/>
      <c r="M171" s="310"/>
      <c r="N171" s="310"/>
      <c r="O171" s="656"/>
      <c r="P171" s="329"/>
    </row>
    <row r="172" spans="1:16" s="356" customFormat="1" ht="33" customHeight="1">
      <c r="A172" s="314"/>
      <c r="B172" s="310"/>
      <c r="C172" s="354"/>
      <c r="D172" s="354"/>
      <c r="J172" s="314"/>
      <c r="K172" s="357"/>
      <c r="L172" s="314"/>
      <c r="M172" s="310"/>
      <c r="N172" s="310"/>
      <c r="O172" s="656"/>
      <c r="P172" s="329"/>
    </row>
    <row r="173" spans="1:16" s="356" customFormat="1" ht="33" customHeight="1">
      <c r="A173" s="314"/>
      <c r="B173" s="310"/>
      <c r="C173" s="354"/>
      <c r="D173" s="354"/>
      <c r="J173" s="314"/>
      <c r="K173" s="357"/>
      <c r="L173" s="314"/>
      <c r="M173" s="310"/>
      <c r="N173" s="310"/>
      <c r="O173" s="656"/>
      <c r="P173" s="329"/>
    </row>
    <row r="174" spans="1:16" s="356" customFormat="1" ht="33" customHeight="1">
      <c r="A174" s="314"/>
      <c r="B174" s="310"/>
      <c r="C174" s="354"/>
      <c r="D174" s="354"/>
      <c r="J174" s="314"/>
      <c r="K174" s="357"/>
      <c r="L174" s="314"/>
      <c r="M174" s="310"/>
      <c r="N174" s="310"/>
      <c r="O174" s="656"/>
      <c r="P174" s="329"/>
    </row>
    <row r="175" spans="1:16" s="356" customFormat="1" ht="33" customHeight="1">
      <c r="A175" s="314"/>
      <c r="B175" s="310"/>
      <c r="C175" s="354"/>
      <c r="D175" s="354"/>
      <c r="J175" s="314"/>
      <c r="K175" s="357"/>
      <c r="L175" s="314"/>
      <c r="M175" s="310"/>
      <c r="N175" s="310"/>
      <c r="O175" s="656"/>
      <c r="P175" s="329"/>
    </row>
    <row r="176" spans="1:16" s="356" customFormat="1" ht="33" customHeight="1">
      <c r="A176" s="314"/>
      <c r="B176" s="310"/>
      <c r="C176" s="354"/>
      <c r="D176" s="354"/>
      <c r="J176" s="314"/>
      <c r="K176" s="357"/>
      <c r="L176" s="314"/>
      <c r="M176" s="310"/>
      <c r="N176" s="310"/>
      <c r="O176" s="656"/>
      <c r="P176" s="329"/>
    </row>
    <row r="177" spans="1:16" s="356" customFormat="1" ht="33" customHeight="1">
      <c r="A177" s="314"/>
      <c r="B177" s="310"/>
      <c r="C177" s="354"/>
      <c r="D177" s="354"/>
      <c r="J177" s="314"/>
      <c r="K177" s="357"/>
      <c r="L177" s="314"/>
      <c r="M177" s="310"/>
      <c r="N177" s="310"/>
      <c r="O177" s="656"/>
      <c r="P177" s="329"/>
    </row>
    <row r="178" spans="1:16" s="356" customFormat="1" ht="33" customHeight="1">
      <c r="A178" s="314"/>
      <c r="B178" s="310"/>
      <c r="C178" s="354"/>
      <c r="D178" s="354"/>
      <c r="J178" s="314"/>
      <c r="K178" s="357"/>
      <c r="L178" s="314"/>
      <c r="M178" s="310"/>
      <c r="N178" s="310"/>
      <c r="O178" s="656"/>
      <c r="P178" s="329"/>
    </row>
    <row r="179" spans="1:16" s="356" customFormat="1" ht="33" customHeight="1">
      <c r="A179" s="314"/>
      <c r="B179" s="310"/>
      <c r="C179" s="354"/>
      <c r="D179" s="354"/>
      <c r="J179" s="314"/>
      <c r="K179" s="357"/>
      <c r="L179" s="314"/>
      <c r="M179" s="310"/>
      <c r="N179" s="310"/>
      <c r="O179" s="656"/>
      <c r="P179" s="329"/>
    </row>
    <row r="180" spans="1:16" s="356" customFormat="1" ht="33" customHeight="1">
      <c r="A180" s="314"/>
      <c r="B180" s="310"/>
      <c r="C180" s="354"/>
      <c r="D180" s="354"/>
      <c r="J180" s="314"/>
      <c r="K180" s="357"/>
      <c r="L180" s="314"/>
      <c r="M180" s="310"/>
      <c r="N180" s="310"/>
      <c r="O180" s="656"/>
      <c r="P180" s="329"/>
    </row>
    <row r="181" spans="1:16" s="356" customFormat="1" ht="33" customHeight="1">
      <c r="A181" s="314"/>
      <c r="B181" s="310"/>
      <c r="C181" s="354"/>
      <c r="D181" s="354"/>
      <c r="J181" s="314"/>
      <c r="K181" s="357"/>
      <c r="L181" s="314"/>
      <c r="M181" s="310"/>
      <c r="N181" s="310"/>
      <c r="O181" s="656"/>
      <c r="P181" s="329"/>
    </row>
    <row r="182" spans="1:16" s="329" customFormat="1" ht="33" customHeight="1">
      <c r="A182" s="314"/>
      <c r="B182" s="310"/>
      <c r="C182" s="354"/>
      <c r="D182" s="354"/>
      <c r="E182" s="356"/>
      <c r="F182" s="356"/>
      <c r="G182" s="356"/>
      <c r="H182" s="356"/>
      <c r="I182" s="356"/>
      <c r="J182" s="314"/>
      <c r="K182" s="357"/>
      <c r="L182" s="314"/>
      <c r="M182" s="310"/>
      <c r="N182" s="310"/>
      <c r="O182" s="656"/>
    </row>
    <row r="183" spans="1:16" s="329" customFormat="1" ht="33" customHeight="1">
      <c r="A183" s="314"/>
      <c r="B183" s="310"/>
      <c r="C183" s="354"/>
      <c r="D183" s="354"/>
      <c r="E183" s="356"/>
      <c r="F183" s="356"/>
      <c r="G183" s="356"/>
      <c r="H183" s="356"/>
      <c r="I183" s="356"/>
      <c r="J183" s="314"/>
      <c r="K183" s="357"/>
      <c r="L183" s="314"/>
      <c r="M183" s="310"/>
      <c r="N183" s="310"/>
      <c r="O183" s="656"/>
    </row>
    <row r="184" spans="1:16" s="329" customFormat="1" ht="33" customHeight="1">
      <c r="A184" s="314"/>
      <c r="B184" s="310"/>
      <c r="C184" s="354"/>
      <c r="D184" s="354"/>
      <c r="E184" s="356"/>
      <c r="F184" s="356"/>
      <c r="G184" s="356"/>
      <c r="H184" s="356"/>
      <c r="I184" s="356"/>
      <c r="J184" s="314"/>
      <c r="K184" s="357"/>
      <c r="L184" s="314"/>
      <c r="M184" s="310"/>
      <c r="N184" s="310"/>
      <c r="O184" s="656"/>
    </row>
    <row r="185" spans="1:16" s="329" customFormat="1" ht="33" customHeight="1">
      <c r="A185" s="314"/>
      <c r="B185" s="310"/>
      <c r="C185" s="354"/>
      <c r="D185" s="354"/>
      <c r="E185" s="356"/>
      <c r="F185" s="356"/>
      <c r="G185" s="356"/>
      <c r="H185" s="356"/>
      <c r="I185" s="356"/>
      <c r="J185" s="314"/>
      <c r="K185" s="357"/>
      <c r="L185" s="314"/>
      <c r="M185" s="310"/>
      <c r="N185" s="310"/>
      <c r="O185" s="656"/>
    </row>
    <row r="186" spans="1:16" s="329" customFormat="1" ht="33" customHeight="1">
      <c r="A186" s="314"/>
      <c r="B186" s="310"/>
      <c r="C186" s="354"/>
      <c r="D186" s="354"/>
      <c r="E186" s="356"/>
      <c r="F186" s="356"/>
      <c r="G186" s="356"/>
      <c r="H186" s="356"/>
      <c r="I186" s="356"/>
      <c r="J186" s="314"/>
      <c r="K186" s="357"/>
      <c r="L186" s="314"/>
      <c r="M186" s="310"/>
      <c r="N186" s="310"/>
      <c r="O186" s="656"/>
    </row>
    <row r="187" spans="1:16" s="329" customFormat="1" ht="33" customHeight="1">
      <c r="A187" s="314"/>
      <c r="B187" s="310"/>
      <c r="C187" s="354"/>
      <c r="D187" s="354"/>
      <c r="E187" s="356"/>
      <c r="F187" s="356"/>
      <c r="G187" s="356"/>
      <c r="H187" s="356"/>
      <c r="I187" s="356"/>
      <c r="J187" s="314"/>
      <c r="K187" s="357"/>
      <c r="L187" s="314"/>
      <c r="M187" s="310"/>
      <c r="N187" s="310"/>
      <c r="O187" s="656"/>
    </row>
    <row r="188" spans="1:16" s="329" customFormat="1" ht="33" customHeight="1">
      <c r="A188" s="314"/>
      <c r="B188" s="310"/>
      <c r="C188" s="354"/>
      <c r="D188" s="354"/>
      <c r="E188" s="356"/>
      <c r="F188" s="356"/>
      <c r="G188" s="356"/>
      <c r="H188" s="356"/>
      <c r="I188" s="356"/>
      <c r="J188" s="314"/>
      <c r="K188" s="357"/>
      <c r="L188" s="314"/>
      <c r="M188" s="310"/>
      <c r="N188" s="310"/>
      <c r="O188" s="656"/>
    </row>
    <row r="189" spans="1:16" s="329" customFormat="1" ht="33" customHeight="1">
      <c r="A189" s="314"/>
      <c r="B189" s="310"/>
      <c r="C189" s="354"/>
      <c r="D189" s="354"/>
      <c r="E189" s="356"/>
      <c r="F189" s="356"/>
      <c r="G189" s="356"/>
      <c r="H189" s="356"/>
      <c r="I189" s="356"/>
      <c r="J189" s="314"/>
      <c r="K189" s="357"/>
      <c r="L189" s="314"/>
      <c r="M189" s="310"/>
      <c r="N189" s="310"/>
      <c r="O189" s="656"/>
    </row>
    <row r="190" spans="1:16" s="329" customFormat="1" ht="33" customHeight="1">
      <c r="A190" s="314"/>
      <c r="B190" s="310"/>
      <c r="C190" s="354"/>
      <c r="D190" s="354"/>
      <c r="E190" s="356"/>
      <c r="F190" s="356"/>
      <c r="G190" s="356"/>
      <c r="H190" s="356"/>
      <c r="I190" s="356"/>
      <c r="J190" s="314"/>
      <c r="K190" s="357"/>
      <c r="L190" s="314"/>
      <c r="M190" s="310"/>
      <c r="N190" s="310"/>
      <c r="O190" s="656"/>
    </row>
    <row r="191" spans="1:16" s="329" customFormat="1" ht="33" customHeight="1">
      <c r="A191" s="314"/>
      <c r="B191" s="310"/>
      <c r="C191" s="354"/>
      <c r="D191" s="354"/>
      <c r="E191" s="356"/>
      <c r="F191" s="356"/>
      <c r="G191" s="356"/>
      <c r="H191" s="356"/>
      <c r="I191" s="356"/>
      <c r="J191" s="314"/>
      <c r="K191" s="357"/>
      <c r="L191" s="314"/>
      <c r="M191" s="310"/>
      <c r="N191" s="310"/>
      <c r="O191" s="656"/>
    </row>
    <row r="192" spans="1:16" s="329" customFormat="1" ht="33" customHeight="1">
      <c r="A192" s="314"/>
      <c r="B192" s="310"/>
      <c r="C192" s="354"/>
      <c r="D192" s="354"/>
      <c r="E192" s="358"/>
      <c r="F192" s="358"/>
      <c r="G192" s="358"/>
      <c r="H192" s="358"/>
      <c r="I192" s="358"/>
      <c r="J192" s="314"/>
      <c r="K192" s="357"/>
      <c r="L192" s="314"/>
      <c r="M192" s="310"/>
      <c r="N192" s="310"/>
      <c r="O192" s="656"/>
    </row>
    <row r="193" spans="1:15" s="329" customFormat="1" ht="33" customHeight="1">
      <c r="A193" s="314"/>
      <c r="B193" s="310"/>
      <c r="C193" s="354"/>
      <c r="D193" s="354"/>
      <c r="E193" s="358"/>
      <c r="F193" s="358"/>
      <c r="G193" s="358"/>
      <c r="H193" s="358"/>
      <c r="I193" s="358"/>
      <c r="J193" s="314"/>
      <c r="K193" s="357"/>
      <c r="L193" s="314"/>
      <c r="M193" s="310"/>
      <c r="N193" s="310"/>
      <c r="O193" s="656"/>
    </row>
    <row r="194" spans="1:15" s="329" customFormat="1" ht="33" customHeight="1">
      <c r="A194" s="314"/>
      <c r="B194" s="310"/>
      <c r="C194" s="354"/>
      <c r="D194" s="354"/>
      <c r="E194" s="358"/>
      <c r="F194" s="358"/>
      <c r="G194" s="358"/>
      <c r="H194" s="358"/>
      <c r="I194" s="358"/>
      <c r="J194" s="314"/>
      <c r="K194" s="357"/>
      <c r="L194" s="314"/>
      <c r="M194" s="310"/>
      <c r="N194" s="310"/>
      <c r="O194" s="656"/>
    </row>
    <row r="195" spans="1:15" ht="33" customHeight="1">
      <c r="C195" s="361"/>
      <c r="D195" s="361"/>
      <c r="E195" s="70"/>
      <c r="F195" s="70"/>
      <c r="G195" s="70"/>
      <c r="H195" s="70"/>
      <c r="I195" s="70"/>
    </row>
    <row r="196" spans="1:15" ht="33" customHeight="1">
      <c r="C196" s="361"/>
      <c r="D196" s="361"/>
      <c r="E196" s="70"/>
      <c r="F196" s="70"/>
      <c r="G196" s="70"/>
      <c r="H196" s="70"/>
      <c r="I196" s="70"/>
    </row>
    <row r="197" spans="1:15" ht="33" customHeight="1">
      <c r="C197" s="361"/>
      <c r="D197" s="361"/>
      <c r="E197" s="70"/>
      <c r="F197" s="70"/>
      <c r="G197" s="70"/>
      <c r="H197" s="70"/>
      <c r="I197" s="70"/>
    </row>
    <row r="198" spans="1:15" ht="33" customHeight="1">
      <c r="C198" s="361"/>
      <c r="D198" s="361"/>
      <c r="E198" s="70"/>
      <c r="F198" s="70"/>
      <c r="G198" s="70"/>
      <c r="H198" s="70"/>
      <c r="I198" s="70"/>
    </row>
    <row r="199" spans="1:15" ht="33" customHeight="1">
      <c r="C199" s="361"/>
      <c r="D199" s="361"/>
      <c r="E199" s="70"/>
      <c r="F199" s="70"/>
      <c r="G199" s="70"/>
      <c r="H199" s="70"/>
      <c r="I199" s="70"/>
    </row>
    <row r="200" spans="1:15" ht="33" customHeight="1">
      <c r="C200" s="361"/>
      <c r="D200" s="361"/>
      <c r="E200" s="70"/>
      <c r="F200" s="70"/>
      <c r="G200" s="70"/>
      <c r="H200" s="70"/>
      <c r="I200" s="70"/>
    </row>
    <row r="201" spans="1:15" ht="33" customHeight="1">
      <c r="C201" s="361"/>
      <c r="D201" s="361"/>
      <c r="E201" s="70"/>
      <c r="F201" s="70"/>
      <c r="G201" s="70"/>
      <c r="H201" s="70"/>
      <c r="I201" s="70"/>
    </row>
    <row r="202" spans="1:15" ht="33" customHeight="1">
      <c r="C202" s="361"/>
      <c r="D202" s="361"/>
      <c r="E202" s="70"/>
      <c r="F202" s="70"/>
      <c r="G202" s="70"/>
      <c r="H202" s="70"/>
      <c r="I202" s="70"/>
    </row>
    <row r="203" spans="1:15" ht="33" customHeight="1">
      <c r="C203" s="361"/>
      <c r="D203" s="361"/>
      <c r="E203" s="70"/>
      <c r="F203" s="70"/>
      <c r="G203" s="70"/>
      <c r="H203" s="70"/>
      <c r="I203" s="70"/>
    </row>
    <row r="204" spans="1:15" ht="33" customHeight="1">
      <c r="C204" s="361"/>
      <c r="D204" s="361"/>
      <c r="E204" s="70"/>
      <c r="F204" s="70"/>
      <c r="G204" s="70"/>
      <c r="H204" s="70"/>
      <c r="I204" s="70"/>
    </row>
    <row r="205" spans="1:15" ht="33" customHeight="1">
      <c r="C205" s="361"/>
      <c r="D205" s="361"/>
      <c r="E205" s="70"/>
      <c r="F205" s="70"/>
      <c r="G205" s="70"/>
      <c r="H205" s="70"/>
      <c r="I205" s="70"/>
    </row>
    <row r="206" spans="1:15" ht="33" customHeight="1">
      <c r="C206" s="361"/>
      <c r="D206" s="361"/>
      <c r="E206" s="70"/>
      <c r="F206" s="70"/>
      <c r="G206" s="70"/>
      <c r="H206" s="70"/>
      <c r="I206" s="70"/>
    </row>
    <row r="207" spans="1:15" ht="33" customHeight="1">
      <c r="C207" s="361"/>
      <c r="D207" s="361"/>
      <c r="E207" s="70"/>
      <c r="F207" s="70"/>
      <c r="G207" s="70"/>
      <c r="H207" s="70"/>
      <c r="I207" s="70"/>
    </row>
    <row r="208" spans="1:15" ht="33" customHeight="1">
      <c r="C208" s="361"/>
      <c r="D208" s="361"/>
      <c r="E208" s="70"/>
      <c r="F208" s="70"/>
      <c r="G208" s="70"/>
      <c r="H208" s="70"/>
      <c r="I208" s="70"/>
    </row>
    <row r="209" spans="3:9" ht="33" customHeight="1">
      <c r="C209" s="361"/>
      <c r="D209" s="361"/>
      <c r="E209" s="70"/>
      <c r="F209" s="70"/>
      <c r="G209" s="70"/>
      <c r="H209" s="70"/>
      <c r="I209" s="70"/>
    </row>
    <row r="210" spans="3:9" ht="33" customHeight="1">
      <c r="C210" s="361"/>
      <c r="D210" s="361"/>
      <c r="E210" s="70"/>
      <c r="F210" s="70"/>
      <c r="G210" s="70"/>
      <c r="H210" s="70"/>
      <c r="I210" s="70"/>
    </row>
    <row r="211" spans="3:9" ht="33" customHeight="1">
      <c r="C211" s="361"/>
      <c r="D211" s="361"/>
      <c r="E211" s="70"/>
      <c r="F211" s="70"/>
      <c r="G211" s="70"/>
      <c r="H211" s="70"/>
      <c r="I211" s="70"/>
    </row>
    <row r="212" spans="3:9" ht="33" customHeight="1">
      <c r="C212" s="361"/>
      <c r="D212" s="361"/>
      <c r="E212" s="70"/>
      <c r="F212" s="70"/>
      <c r="G212" s="70"/>
      <c r="H212" s="70"/>
      <c r="I212" s="70"/>
    </row>
    <row r="213" spans="3:9" ht="33" customHeight="1">
      <c r="C213" s="361"/>
      <c r="D213" s="361"/>
      <c r="E213" s="70"/>
      <c r="F213" s="70"/>
      <c r="G213" s="70"/>
      <c r="H213" s="70"/>
      <c r="I213" s="70"/>
    </row>
    <row r="214" spans="3:9" ht="33" customHeight="1">
      <c r="C214" s="361"/>
      <c r="D214" s="361"/>
      <c r="E214" s="70"/>
      <c r="F214" s="70"/>
      <c r="G214" s="70"/>
      <c r="H214" s="70"/>
      <c r="I214" s="70"/>
    </row>
    <row r="215" spans="3:9" ht="33" customHeight="1">
      <c r="C215" s="361"/>
      <c r="D215" s="361"/>
      <c r="E215" s="70"/>
      <c r="F215" s="70"/>
      <c r="G215" s="70"/>
      <c r="H215" s="70"/>
      <c r="I215" s="70"/>
    </row>
    <row r="216" spans="3:9" ht="33" customHeight="1">
      <c r="C216" s="361"/>
      <c r="D216" s="361"/>
      <c r="E216" s="70"/>
      <c r="F216" s="70"/>
      <c r="G216" s="70"/>
      <c r="H216" s="70"/>
      <c r="I216" s="70"/>
    </row>
    <row r="217" spans="3:9" ht="33" customHeight="1">
      <c r="C217" s="361"/>
      <c r="D217" s="361"/>
      <c r="E217" s="70"/>
      <c r="F217" s="70"/>
      <c r="G217" s="70"/>
      <c r="H217" s="70"/>
      <c r="I217" s="70"/>
    </row>
    <row r="218" spans="3:9" ht="33" customHeight="1">
      <c r="C218" s="361"/>
      <c r="D218" s="361"/>
      <c r="E218" s="70"/>
      <c r="F218" s="70"/>
      <c r="G218" s="70"/>
      <c r="H218" s="70"/>
      <c r="I218" s="70"/>
    </row>
    <row r="219" spans="3:9" ht="33" customHeight="1">
      <c r="C219" s="361"/>
      <c r="D219" s="361"/>
      <c r="E219" s="70"/>
      <c r="F219" s="70"/>
      <c r="G219" s="70"/>
      <c r="H219" s="70"/>
      <c r="I219" s="70"/>
    </row>
    <row r="220" spans="3:9" ht="33" customHeight="1">
      <c r="C220" s="361"/>
      <c r="D220" s="361"/>
      <c r="E220" s="70"/>
      <c r="F220" s="70"/>
      <c r="G220" s="70"/>
      <c r="H220" s="70"/>
      <c r="I220" s="70"/>
    </row>
    <row r="221" spans="3:9" ht="33" customHeight="1">
      <c r="C221" s="361"/>
      <c r="D221" s="361"/>
      <c r="E221" s="70"/>
      <c r="F221" s="70"/>
      <c r="G221" s="70"/>
      <c r="H221" s="70"/>
      <c r="I221" s="70"/>
    </row>
    <row r="222" spans="3:9" ht="33" customHeight="1">
      <c r="C222" s="361"/>
      <c r="D222" s="361"/>
      <c r="E222" s="70"/>
      <c r="F222" s="70"/>
      <c r="G222" s="70"/>
      <c r="H222" s="70"/>
      <c r="I222" s="70"/>
    </row>
    <row r="223" spans="3:9" ht="33" customHeight="1">
      <c r="C223" s="361"/>
      <c r="D223" s="361"/>
      <c r="E223" s="70"/>
      <c r="F223" s="70"/>
      <c r="G223" s="70"/>
      <c r="H223" s="70"/>
      <c r="I223" s="70"/>
    </row>
    <row r="224" spans="3:9" ht="33" customHeight="1">
      <c r="C224" s="361"/>
      <c r="D224" s="361"/>
      <c r="E224" s="70"/>
      <c r="F224" s="70"/>
      <c r="G224" s="70"/>
      <c r="H224" s="70"/>
      <c r="I224" s="70"/>
    </row>
    <row r="225" spans="3:9" ht="33" customHeight="1">
      <c r="C225" s="361"/>
      <c r="D225" s="361"/>
      <c r="E225" s="70"/>
      <c r="F225" s="70"/>
      <c r="G225" s="70"/>
      <c r="H225" s="70"/>
      <c r="I225" s="70"/>
    </row>
    <row r="226" spans="3:9" ht="33" customHeight="1">
      <c r="C226" s="361"/>
      <c r="D226" s="361"/>
      <c r="E226" s="70"/>
      <c r="F226" s="70"/>
      <c r="G226" s="70"/>
      <c r="H226" s="70"/>
      <c r="I226" s="70"/>
    </row>
    <row r="227" spans="3:9" ht="33" customHeight="1">
      <c r="C227" s="361"/>
      <c r="D227" s="361"/>
      <c r="E227" s="70"/>
      <c r="F227" s="70"/>
      <c r="G227" s="70"/>
      <c r="H227" s="70"/>
      <c r="I227" s="70"/>
    </row>
    <row r="228" spans="3:9" ht="33" customHeight="1">
      <c r="C228" s="361"/>
      <c r="D228" s="361"/>
      <c r="E228" s="70"/>
      <c r="F228" s="70"/>
      <c r="G228" s="70"/>
      <c r="H228" s="70"/>
      <c r="I228" s="70"/>
    </row>
    <row r="229" spans="3:9" ht="33" customHeight="1">
      <c r="C229" s="361"/>
      <c r="D229" s="361"/>
      <c r="E229" s="70"/>
      <c r="F229" s="70"/>
      <c r="G229" s="70"/>
      <c r="H229" s="70"/>
      <c r="I229" s="70"/>
    </row>
    <row r="230" spans="3:9" ht="33" customHeight="1">
      <c r="C230" s="361"/>
      <c r="D230" s="361"/>
      <c r="E230" s="70"/>
      <c r="F230" s="70"/>
      <c r="G230" s="70"/>
      <c r="H230" s="70"/>
      <c r="I230" s="70"/>
    </row>
    <row r="231" spans="3:9" ht="33" customHeight="1">
      <c r="C231" s="361"/>
      <c r="D231" s="361"/>
      <c r="E231" s="70"/>
      <c r="F231" s="70"/>
      <c r="G231" s="70"/>
      <c r="H231" s="70"/>
      <c r="I231" s="70"/>
    </row>
    <row r="232" spans="3:9" ht="33" customHeight="1">
      <c r="C232" s="361"/>
      <c r="D232" s="361"/>
      <c r="E232" s="70"/>
      <c r="F232" s="70"/>
      <c r="G232" s="70"/>
      <c r="H232" s="70"/>
      <c r="I232" s="70"/>
    </row>
    <row r="233" spans="3:9" ht="33" customHeight="1">
      <c r="C233" s="361"/>
      <c r="D233" s="361"/>
      <c r="E233" s="70"/>
      <c r="F233" s="70"/>
      <c r="G233" s="70"/>
      <c r="H233" s="70"/>
      <c r="I233" s="70"/>
    </row>
    <row r="234" spans="3:9" ht="33" customHeight="1">
      <c r="C234" s="361"/>
      <c r="D234" s="361"/>
      <c r="E234" s="70"/>
      <c r="F234" s="70"/>
      <c r="G234" s="70"/>
      <c r="H234" s="70"/>
      <c r="I234" s="70"/>
    </row>
    <row r="235" spans="3:9" ht="33" customHeight="1">
      <c r="C235" s="361"/>
      <c r="D235" s="361"/>
      <c r="E235" s="70"/>
      <c r="F235" s="70"/>
      <c r="G235" s="70"/>
      <c r="H235" s="70"/>
      <c r="I235" s="70"/>
    </row>
    <row r="236" spans="3:9" ht="33" customHeight="1">
      <c r="C236" s="361"/>
      <c r="D236" s="361"/>
      <c r="E236" s="70"/>
      <c r="F236" s="70"/>
      <c r="G236" s="70"/>
      <c r="H236" s="70"/>
      <c r="I236" s="70"/>
    </row>
    <row r="237" spans="3:9" ht="33" customHeight="1">
      <c r="C237" s="361"/>
      <c r="D237" s="361"/>
      <c r="E237" s="70"/>
      <c r="F237" s="70"/>
      <c r="G237" s="70"/>
      <c r="H237" s="70"/>
      <c r="I237" s="70"/>
    </row>
    <row r="238" spans="3:9" ht="33" customHeight="1">
      <c r="C238" s="361"/>
      <c r="D238" s="361"/>
      <c r="E238" s="70"/>
      <c r="F238" s="70"/>
      <c r="G238" s="70"/>
      <c r="H238" s="70"/>
      <c r="I238" s="70"/>
    </row>
    <row r="239" spans="3:9" ht="33" customHeight="1">
      <c r="C239" s="361"/>
      <c r="D239" s="361"/>
      <c r="E239" s="70"/>
      <c r="F239" s="70"/>
      <c r="G239" s="70"/>
      <c r="H239" s="70"/>
      <c r="I239" s="70"/>
    </row>
    <row r="240" spans="3:9" ht="33" customHeight="1">
      <c r="C240" s="361"/>
      <c r="D240" s="361"/>
      <c r="E240" s="70"/>
      <c r="F240" s="70"/>
      <c r="G240" s="70"/>
      <c r="H240" s="70"/>
      <c r="I240" s="70"/>
    </row>
    <row r="241" spans="3:9" ht="33" customHeight="1">
      <c r="C241" s="361"/>
      <c r="D241" s="361"/>
      <c r="E241" s="70"/>
      <c r="F241" s="70"/>
      <c r="G241" s="70"/>
      <c r="H241" s="70"/>
      <c r="I241" s="70"/>
    </row>
    <row r="242" spans="3:9" ht="33" customHeight="1">
      <c r="C242" s="361"/>
      <c r="D242" s="361"/>
      <c r="E242" s="70"/>
      <c r="F242" s="70"/>
      <c r="G242" s="70"/>
      <c r="H242" s="70"/>
      <c r="I242" s="70"/>
    </row>
    <row r="243" spans="3:9" ht="33" customHeight="1">
      <c r="C243" s="361"/>
      <c r="D243" s="361"/>
      <c r="E243" s="70"/>
      <c r="F243" s="70"/>
      <c r="G243" s="70"/>
      <c r="H243" s="70"/>
      <c r="I243" s="70"/>
    </row>
    <row r="244" spans="3:9" ht="33" customHeight="1">
      <c r="C244" s="361"/>
      <c r="D244" s="361"/>
      <c r="E244" s="70"/>
      <c r="F244" s="70"/>
      <c r="G244" s="70"/>
      <c r="H244" s="70"/>
      <c r="I244" s="70"/>
    </row>
    <row r="245" spans="3:9" ht="33" customHeight="1">
      <c r="C245" s="361"/>
      <c r="D245" s="361"/>
      <c r="E245" s="70"/>
      <c r="F245" s="70"/>
      <c r="G245" s="70"/>
      <c r="H245" s="70"/>
      <c r="I245" s="70"/>
    </row>
    <row r="246" spans="3:9" ht="33" customHeight="1">
      <c r="C246" s="361"/>
      <c r="D246" s="361"/>
      <c r="E246" s="70"/>
      <c r="F246" s="70"/>
      <c r="G246" s="70"/>
      <c r="H246" s="70"/>
      <c r="I246" s="70"/>
    </row>
    <row r="247" spans="3:9" ht="33" customHeight="1">
      <c r="C247" s="361"/>
      <c r="D247" s="361"/>
      <c r="E247" s="70"/>
      <c r="F247" s="70"/>
      <c r="G247" s="70"/>
      <c r="H247" s="70"/>
      <c r="I247" s="70"/>
    </row>
    <row r="248" spans="3:9" ht="33" customHeight="1">
      <c r="C248" s="361"/>
      <c r="D248" s="361"/>
      <c r="E248" s="70"/>
      <c r="F248" s="70"/>
      <c r="G248" s="70"/>
      <c r="H248" s="70"/>
      <c r="I248" s="70"/>
    </row>
    <row r="249" spans="3:9" ht="33" customHeight="1">
      <c r="C249" s="361"/>
      <c r="D249" s="361"/>
      <c r="E249" s="70"/>
      <c r="F249" s="70"/>
      <c r="G249" s="70"/>
      <c r="H249" s="70"/>
      <c r="I249" s="70"/>
    </row>
    <row r="250" spans="3:9" ht="33" customHeight="1">
      <c r="C250" s="361"/>
      <c r="D250" s="361"/>
      <c r="E250" s="70"/>
      <c r="F250" s="70"/>
      <c r="G250" s="70"/>
      <c r="H250" s="70"/>
      <c r="I250" s="70"/>
    </row>
    <row r="251" spans="3:9" ht="33" customHeight="1">
      <c r="C251" s="361"/>
      <c r="D251" s="361"/>
      <c r="E251" s="70"/>
      <c r="F251" s="70"/>
      <c r="G251" s="70"/>
      <c r="H251" s="70"/>
      <c r="I251" s="70"/>
    </row>
    <row r="252" spans="3:9" ht="33" customHeight="1">
      <c r="C252" s="361"/>
      <c r="D252" s="361"/>
      <c r="E252" s="70"/>
      <c r="F252" s="70"/>
      <c r="G252" s="70"/>
      <c r="H252" s="70"/>
      <c r="I252" s="70"/>
    </row>
    <row r="253" spans="3:9" ht="33" customHeight="1">
      <c r="C253" s="361"/>
      <c r="D253" s="361"/>
      <c r="E253" s="70"/>
      <c r="F253" s="70"/>
      <c r="G253" s="70"/>
      <c r="H253" s="70"/>
      <c r="I253" s="70"/>
    </row>
    <row r="254" spans="3:9" ht="33" customHeight="1">
      <c r="C254" s="361"/>
      <c r="D254" s="361"/>
      <c r="E254" s="70"/>
      <c r="F254" s="70"/>
      <c r="G254" s="70"/>
      <c r="H254" s="70"/>
      <c r="I254" s="70"/>
    </row>
    <row r="255" spans="3:9" ht="33" customHeight="1">
      <c r="C255" s="361"/>
      <c r="D255" s="361"/>
      <c r="E255" s="70"/>
      <c r="F255" s="70"/>
      <c r="G255" s="70"/>
      <c r="H255" s="70"/>
      <c r="I255" s="70"/>
    </row>
    <row r="256" spans="3:9" ht="33" customHeight="1">
      <c r="C256" s="361"/>
      <c r="D256" s="361"/>
      <c r="E256" s="70"/>
      <c r="F256" s="70"/>
      <c r="G256" s="70"/>
      <c r="H256" s="70"/>
      <c r="I256" s="70"/>
    </row>
    <row r="257" spans="3:9" ht="33" customHeight="1">
      <c r="C257" s="361"/>
      <c r="D257" s="361"/>
      <c r="E257" s="70"/>
      <c r="F257" s="70"/>
      <c r="G257" s="70"/>
      <c r="H257" s="70"/>
      <c r="I257" s="70"/>
    </row>
    <row r="258" spans="3:9" ht="33" customHeight="1">
      <c r="C258" s="361"/>
      <c r="D258" s="361"/>
      <c r="E258" s="70"/>
      <c r="F258" s="70"/>
      <c r="G258" s="70"/>
      <c r="H258" s="70"/>
      <c r="I258" s="70"/>
    </row>
    <row r="259" spans="3:9" ht="33" customHeight="1">
      <c r="C259" s="361"/>
      <c r="D259" s="361"/>
      <c r="E259" s="70"/>
      <c r="F259" s="70"/>
      <c r="G259" s="70"/>
      <c r="H259" s="70"/>
      <c r="I259" s="70"/>
    </row>
    <row r="260" spans="3:9" ht="33" customHeight="1">
      <c r="C260" s="361"/>
      <c r="D260" s="361"/>
      <c r="E260" s="70"/>
      <c r="F260" s="70"/>
      <c r="G260" s="70"/>
      <c r="H260" s="70"/>
      <c r="I260" s="70"/>
    </row>
    <row r="261" spans="3:9" ht="33" customHeight="1">
      <c r="C261" s="361"/>
      <c r="D261" s="361"/>
      <c r="E261" s="70"/>
      <c r="F261" s="70"/>
      <c r="G261" s="70"/>
      <c r="H261" s="70"/>
      <c r="I261" s="70"/>
    </row>
    <row r="262" spans="3:9" ht="33" customHeight="1">
      <c r="C262" s="361"/>
      <c r="D262" s="361"/>
      <c r="E262" s="70"/>
      <c r="F262" s="70"/>
      <c r="G262" s="70"/>
      <c r="H262" s="70"/>
      <c r="I262" s="70"/>
    </row>
    <row r="263" spans="3:9" ht="33" customHeight="1">
      <c r="C263" s="361"/>
      <c r="D263" s="361"/>
      <c r="E263" s="70"/>
      <c r="F263" s="70"/>
      <c r="G263" s="70"/>
      <c r="H263" s="70"/>
      <c r="I263" s="70"/>
    </row>
    <row r="264" spans="3:9" ht="33" customHeight="1">
      <c r="C264" s="361"/>
      <c r="D264" s="361"/>
      <c r="E264" s="70"/>
      <c r="F264" s="70"/>
      <c r="G264" s="70"/>
      <c r="H264" s="70"/>
      <c r="I264" s="70"/>
    </row>
    <row r="265" spans="3:9" ht="33" customHeight="1">
      <c r="C265" s="361"/>
      <c r="D265" s="361"/>
      <c r="E265" s="70"/>
      <c r="F265" s="70"/>
      <c r="G265" s="70"/>
      <c r="H265" s="70"/>
      <c r="I265" s="70"/>
    </row>
    <row r="266" spans="3:9" ht="33" customHeight="1">
      <c r="C266" s="361"/>
      <c r="D266" s="361"/>
      <c r="E266" s="70"/>
      <c r="F266" s="70"/>
      <c r="G266" s="70"/>
      <c r="H266" s="70"/>
      <c r="I266" s="70"/>
    </row>
    <row r="267" spans="3:9" ht="33" customHeight="1">
      <c r="C267" s="361"/>
      <c r="D267" s="361"/>
      <c r="E267" s="70"/>
      <c r="F267" s="70"/>
      <c r="G267" s="70"/>
      <c r="H267" s="70"/>
      <c r="I267" s="70"/>
    </row>
    <row r="268" spans="3:9" ht="33" customHeight="1">
      <c r="C268" s="361"/>
      <c r="D268" s="361"/>
      <c r="E268" s="70"/>
      <c r="F268" s="70"/>
      <c r="G268" s="70"/>
      <c r="H268" s="70"/>
      <c r="I268" s="70"/>
    </row>
    <row r="269" spans="3:9" ht="33" customHeight="1">
      <c r="C269" s="361"/>
      <c r="D269" s="361"/>
      <c r="E269" s="70"/>
      <c r="F269" s="70"/>
      <c r="G269" s="70"/>
      <c r="H269" s="70"/>
      <c r="I269" s="70"/>
    </row>
    <row r="270" spans="3:9" ht="33" customHeight="1">
      <c r="C270" s="361"/>
      <c r="D270" s="361"/>
      <c r="E270" s="70"/>
      <c r="F270" s="70"/>
      <c r="G270" s="70"/>
      <c r="H270" s="70"/>
      <c r="I270" s="70"/>
    </row>
    <row r="271" spans="3:9" ht="33" customHeight="1">
      <c r="C271" s="361"/>
      <c r="D271" s="361"/>
      <c r="E271" s="70"/>
      <c r="F271" s="70"/>
      <c r="G271" s="70"/>
      <c r="H271" s="70"/>
      <c r="I271" s="70"/>
    </row>
    <row r="272" spans="3:9" ht="33" customHeight="1">
      <c r="C272" s="361"/>
      <c r="D272" s="361"/>
      <c r="E272" s="70"/>
      <c r="F272" s="70"/>
      <c r="G272" s="70"/>
      <c r="H272" s="70"/>
      <c r="I272" s="70"/>
    </row>
    <row r="273" spans="3:9" ht="33" customHeight="1">
      <c r="C273" s="361"/>
      <c r="D273" s="361"/>
      <c r="E273" s="70"/>
      <c r="F273" s="70"/>
      <c r="G273" s="70"/>
      <c r="H273" s="70"/>
      <c r="I273" s="70"/>
    </row>
    <row r="274" spans="3:9" ht="33" customHeight="1">
      <c r="C274" s="361"/>
      <c r="D274" s="361"/>
      <c r="E274" s="70"/>
      <c r="F274" s="70"/>
      <c r="G274" s="70"/>
      <c r="H274" s="70"/>
      <c r="I274" s="70"/>
    </row>
    <row r="275" spans="3:9" ht="33" customHeight="1">
      <c r="C275" s="361"/>
      <c r="D275" s="361"/>
      <c r="E275" s="70"/>
      <c r="F275" s="70"/>
      <c r="G275" s="70"/>
      <c r="H275" s="70"/>
      <c r="I275" s="70"/>
    </row>
    <row r="276" spans="3:9" ht="33" customHeight="1">
      <c r="C276" s="361"/>
      <c r="D276" s="361"/>
      <c r="E276" s="70"/>
      <c r="F276" s="70"/>
      <c r="G276" s="70"/>
      <c r="H276" s="70"/>
      <c r="I276" s="70"/>
    </row>
    <row r="277" spans="3:9" ht="33" customHeight="1">
      <c r="C277" s="361"/>
      <c r="D277" s="361"/>
      <c r="E277" s="70"/>
      <c r="F277" s="70"/>
      <c r="G277" s="70"/>
      <c r="H277" s="70"/>
      <c r="I277" s="70"/>
    </row>
    <row r="278" spans="3:9" ht="33" customHeight="1">
      <c r="C278" s="361"/>
      <c r="D278" s="361"/>
      <c r="E278" s="70"/>
      <c r="F278" s="70"/>
      <c r="G278" s="70"/>
      <c r="H278" s="70"/>
      <c r="I278" s="70"/>
    </row>
    <row r="279" spans="3:9" ht="33" customHeight="1">
      <c r="C279" s="361"/>
      <c r="D279" s="361"/>
      <c r="E279" s="70"/>
      <c r="F279" s="70"/>
      <c r="G279" s="70"/>
      <c r="H279" s="70"/>
      <c r="I279" s="70"/>
    </row>
    <row r="280" spans="3:9" ht="33" customHeight="1">
      <c r="C280" s="361"/>
      <c r="D280" s="361"/>
      <c r="E280" s="70"/>
      <c r="F280" s="70"/>
      <c r="G280" s="70"/>
      <c r="H280" s="70"/>
      <c r="I280" s="70"/>
    </row>
    <row r="281" spans="3:9" ht="33" customHeight="1">
      <c r="C281" s="361"/>
      <c r="D281" s="361"/>
      <c r="E281" s="70"/>
      <c r="F281" s="70"/>
      <c r="G281" s="70"/>
      <c r="H281" s="70"/>
      <c r="I281" s="70"/>
    </row>
    <row r="282" spans="3:9" ht="33" customHeight="1">
      <c r="C282" s="361"/>
      <c r="D282" s="361"/>
      <c r="E282" s="70"/>
      <c r="F282" s="70"/>
      <c r="G282" s="70"/>
      <c r="H282" s="70"/>
      <c r="I282" s="70"/>
    </row>
    <row r="283" spans="3:9" ht="33" customHeight="1">
      <c r="C283" s="361"/>
      <c r="D283" s="361"/>
      <c r="E283" s="70"/>
      <c r="F283" s="70"/>
      <c r="G283" s="70"/>
      <c r="H283" s="70"/>
      <c r="I283" s="70"/>
    </row>
    <row r="284" spans="3:9" ht="33" customHeight="1">
      <c r="C284" s="361"/>
      <c r="D284" s="361"/>
      <c r="E284" s="70"/>
      <c r="F284" s="70"/>
      <c r="G284" s="70"/>
      <c r="H284" s="70"/>
      <c r="I284" s="70"/>
    </row>
    <row r="285" spans="3:9" ht="33" customHeight="1">
      <c r="C285" s="361"/>
      <c r="D285" s="361"/>
      <c r="E285" s="70"/>
      <c r="F285" s="70"/>
      <c r="G285" s="70"/>
      <c r="H285" s="70"/>
      <c r="I285" s="70"/>
    </row>
    <row r="286" spans="3:9" ht="33" customHeight="1">
      <c r="C286" s="361"/>
      <c r="D286" s="361"/>
      <c r="E286" s="70"/>
      <c r="F286" s="70"/>
      <c r="G286" s="70"/>
      <c r="H286" s="70"/>
      <c r="I286" s="70"/>
    </row>
    <row r="287" spans="3:9" ht="33" customHeight="1">
      <c r="C287" s="361"/>
      <c r="D287" s="361"/>
      <c r="E287" s="70"/>
      <c r="F287" s="70"/>
      <c r="G287" s="70"/>
      <c r="H287" s="70"/>
      <c r="I287" s="70"/>
    </row>
    <row r="288" spans="3:9" ht="33" customHeight="1">
      <c r="C288" s="361"/>
      <c r="D288" s="361"/>
      <c r="E288" s="70"/>
      <c r="F288" s="70"/>
      <c r="G288" s="70"/>
      <c r="H288" s="70"/>
      <c r="I288" s="70"/>
    </row>
    <row r="289" spans="3:9" ht="33" customHeight="1">
      <c r="C289" s="361"/>
      <c r="D289" s="361"/>
      <c r="E289" s="70"/>
      <c r="F289" s="70"/>
      <c r="G289" s="70"/>
      <c r="H289" s="70"/>
      <c r="I289" s="70"/>
    </row>
    <row r="290" spans="3:9" ht="33" customHeight="1">
      <c r="C290" s="361"/>
      <c r="D290" s="361"/>
      <c r="E290" s="70"/>
      <c r="F290" s="70"/>
      <c r="G290" s="70"/>
      <c r="H290" s="70"/>
      <c r="I290" s="70"/>
    </row>
    <row r="291" spans="3:9" ht="33" customHeight="1">
      <c r="C291" s="361"/>
      <c r="D291" s="361"/>
      <c r="E291" s="70"/>
      <c r="F291" s="70"/>
      <c r="G291" s="70"/>
      <c r="H291" s="70"/>
      <c r="I291" s="70"/>
    </row>
    <row r="292" spans="3:9" ht="33" customHeight="1">
      <c r="C292" s="361"/>
      <c r="D292" s="361"/>
      <c r="E292" s="70"/>
      <c r="F292" s="70"/>
      <c r="G292" s="70"/>
      <c r="H292" s="70"/>
      <c r="I292" s="70"/>
    </row>
    <row r="293" spans="3:9" ht="33" customHeight="1">
      <c r="C293" s="361"/>
      <c r="D293" s="361"/>
      <c r="E293" s="70"/>
      <c r="F293" s="70"/>
      <c r="G293" s="70"/>
      <c r="H293" s="70"/>
      <c r="I293" s="70"/>
    </row>
    <row r="294" spans="3:9" ht="33" customHeight="1">
      <c r="C294" s="361"/>
      <c r="D294" s="361"/>
      <c r="E294" s="70"/>
      <c r="F294" s="70"/>
      <c r="G294" s="70"/>
      <c r="H294" s="70"/>
      <c r="I294" s="70"/>
    </row>
    <row r="295" spans="3:9" ht="33" customHeight="1">
      <c r="C295" s="361"/>
      <c r="D295" s="361"/>
      <c r="E295" s="70"/>
      <c r="F295" s="70"/>
      <c r="G295" s="70"/>
      <c r="H295" s="70"/>
      <c r="I295" s="70"/>
    </row>
    <row r="296" spans="3:9" ht="33" customHeight="1">
      <c r="C296" s="361"/>
      <c r="D296" s="361"/>
      <c r="E296" s="70"/>
      <c r="F296" s="70"/>
      <c r="G296" s="70"/>
      <c r="H296" s="70"/>
      <c r="I296" s="70"/>
    </row>
    <row r="297" spans="3:9" ht="33" customHeight="1">
      <c r="C297" s="361"/>
      <c r="D297" s="361"/>
      <c r="E297" s="70"/>
      <c r="F297" s="70"/>
      <c r="G297" s="70"/>
      <c r="H297" s="70"/>
      <c r="I297" s="70"/>
    </row>
    <row r="298" spans="3:9" ht="33" customHeight="1">
      <c r="C298" s="361"/>
      <c r="D298" s="361"/>
      <c r="E298" s="70"/>
      <c r="F298" s="70"/>
      <c r="G298" s="70"/>
      <c r="H298" s="70"/>
      <c r="I298" s="70"/>
    </row>
    <row r="299" spans="3:9" ht="33" customHeight="1">
      <c r="C299" s="361"/>
      <c r="D299" s="361"/>
      <c r="E299" s="70"/>
      <c r="F299" s="70"/>
      <c r="G299" s="70"/>
      <c r="H299" s="70"/>
      <c r="I299" s="70"/>
    </row>
    <row r="300" spans="3:9" ht="33" customHeight="1">
      <c r="C300" s="361"/>
      <c r="D300" s="361"/>
      <c r="E300" s="70"/>
      <c r="F300" s="70"/>
      <c r="G300" s="70"/>
      <c r="H300" s="70"/>
      <c r="I300" s="70"/>
    </row>
    <row r="301" spans="3:9" ht="33" customHeight="1">
      <c r="C301" s="361"/>
      <c r="D301" s="361"/>
      <c r="E301" s="70"/>
      <c r="F301" s="70"/>
      <c r="G301" s="70"/>
      <c r="H301" s="70"/>
      <c r="I301" s="70"/>
    </row>
    <row r="302" spans="3:9" ht="33" customHeight="1">
      <c r="C302" s="361"/>
      <c r="D302" s="361"/>
      <c r="E302" s="70"/>
      <c r="F302" s="70"/>
      <c r="G302" s="70"/>
      <c r="H302" s="70"/>
      <c r="I302" s="70"/>
    </row>
    <row r="303" spans="3:9" ht="33" customHeight="1">
      <c r="C303" s="361"/>
      <c r="D303" s="361"/>
      <c r="E303" s="70"/>
      <c r="F303" s="70"/>
      <c r="G303" s="70"/>
      <c r="H303" s="70"/>
      <c r="I303" s="70"/>
    </row>
    <row r="304" spans="3:9" ht="33" customHeight="1">
      <c r="C304" s="361"/>
      <c r="D304" s="361"/>
      <c r="E304" s="70"/>
      <c r="F304" s="70"/>
      <c r="G304" s="70"/>
      <c r="H304" s="70"/>
      <c r="I304" s="70"/>
    </row>
    <row r="305" spans="3:9" ht="33" customHeight="1">
      <c r="C305" s="361"/>
      <c r="D305" s="361"/>
      <c r="E305" s="70"/>
      <c r="F305" s="70"/>
      <c r="G305" s="70"/>
      <c r="H305" s="70"/>
      <c r="I305" s="70"/>
    </row>
    <row r="306" spans="3:9" ht="33" customHeight="1">
      <c r="C306" s="361"/>
      <c r="D306" s="361"/>
      <c r="E306" s="70"/>
      <c r="F306" s="70"/>
      <c r="G306" s="70"/>
      <c r="H306" s="70"/>
      <c r="I306" s="70"/>
    </row>
    <row r="307" spans="3:9" ht="33" customHeight="1">
      <c r="C307" s="361"/>
      <c r="D307" s="361"/>
      <c r="E307" s="70"/>
      <c r="F307" s="70"/>
      <c r="G307" s="70"/>
      <c r="H307" s="70"/>
      <c r="I307" s="70"/>
    </row>
    <row r="308" spans="3:9" ht="33" customHeight="1">
      <c r="C308" s="361"/>
      <c r="D308" s="361"/>
      <c r="E308" s="70"/>
      <c r="F308" s="70"/>
      <c r="G308" s="70"/>
      <c r="H308" s="70"/>
      <c r="I308" s="70"/>
    </row>
    <row r="309" spans="3:9" ht="33" customHeight="1">
      <c r="C309" s="361"/>
      <c r="D309" s="361"/>
      <c r="E309" s="70"/>
      <c r="F309" s="70"/>
      <c r="G309" s="70"/>
      <c r="H309" s="70"/>
      <c r="I309" s="70"/>
    </row>
    <row r="310" spans="3:9" ht="33" customHeight="1">
      <c r="C310" s="361"/>
      <c r="D310" s="361"/>
      <c r="E310" s="70"/>
      <c r="F310" s="70"/>
      <c r="G310" s="70"/>
      <c r="H310" s="70"/>
      <c r="I310" s="70"/>
    </row>
    <row r="311" spans="3:9" ht="33" customHeight="1">
      <c r="C311" s="361"/>
      <c r="D311" s="361"/>
      <c r="E311" s="70"/>
      <c r="F311" s="70"/>
      <c r="G311" s="70"/>
      <c r="H311" s="70"/>
      <c r="I311" s="70"/>
    </row>
    <row r="312" spans="3:9" ht="33" customHeight="1">
      <c r="C312" s="361"/>
      <c r="D312" s="361"/>
      <c r="E312" s="70"/>
      <c r="F312" s="70"/>
      <c r="G312" s="70"/>
      <c r="H312" s="70"/>
      <c r="I312" s="70"/>
    </row>
    <row r="313" spans="3:9" ht="33" customHeight="1">
      <c r="C313" s="361"/>
      <c r="D313" s="361"/>
      <c r="E313" s="70"/>
      <c r="F313" s="70"/>
      <c r="G313" s="70"/>
      <c r="H313" s="70"/>
      <c r="I313" s="70"/>
    </row>
    <row r="314" spans="3:9" ht="33" customHeight="1">
      <c r="C314" s="361"/>
      <c r="D314" s="361"/>
      <c r="E314" s="70"/>
      <c r="F314" s="70"/>
      <c r="G314" s="70"/>
      <c r="H314" s="70"/>
      <c r="I314" s="70"/>
    </row>
    <row r="315" spans="3:9" ht="33" customHeight="1">
      <c r="C315" s="361"/>
      <c r="D315" s="361"/>
      <c r="E315" s="70"/>
      <c r="F315" s="70"/>
      <c r="G315" s="70"/>
      <c r="H315" s="70"/>
      <c r="I315" s="70"/>
    </row>
    <row r="316" spans="3:9" ht="33" customHeight="1">
      <c r="C316" s="361"/>
      <c r="D316" s="361"/>
      <c r="E316" s="70"/>
      <c r="F316" s="70"/>
      <c r="G316" s="70"/>
      <c r="H316" s="70"/>
      <c r="I316" s="70"/>
    </row>
    <row r="317" spans="3:9" ht="33" customHeight="1">
      <c r="C317" s="361"/>
      <c r="D317" s="361"/>
      <c r="E317" s="70"/>
      <c r="F317" s="70"/>
      <c r="G317" s="70"/>
      <c r="H317" s="70"/>
      <c r="I317" s="70"/>
    </row>
    <row r="318" spans="3:9" ht="33" customHeight="1">
      <c r="C318" s="361"/>
      <c r="D318" s="361"/>
      <c r="E318" s="70"/>
      <c r="F318" s="70"/>
      <c r="G318" s="70"/>
      <c r="H318" s="70"/>
      <c r="I318" s="70"/>
    </row>
    <row r="319" spans="3:9" ht="33" customHeight="1">
      <c r="C319" s="361"/>
      <c r="D319" s="361"/>
      <c r="E319" s="70"/>
      <c r="F319" s="70"/>
      <c r="G319" s="70"/>
      <c r="H319" s="70"/>
      <c r="I319" s="70"/>
    </row>
    <row r="320" spans="3:9" ht="33" customHeight="1">
      <c r="C320" s="361"/>
      <c r="D320" s="361"/>
      <c r="E320" s="70"/>
      <c r="F320" s="70"/>
      <c r="G320" s="70"/>
      <c r="H320" s="70"/>
      <c r="I320" s="70"/>
    </row>
    <row r="321" spans="3:9" ht="33" customHeight="1">
      <c r="C321" s="361"/>
      <c r="D321" s="361"/>
      <c r="E321" s="70"/>
      <c r="F321" s="70"/>
      <c r="G321" s="70"/>
      <c r="H321" s="70"/>
      <c r="I321" s="70"/>
    </row>
    <row r="322" spans="3:9" ht="33" customHeight="1">
      <c r="C322" s="361"/>
      <c r="D322" s="361"/>
      <c r="E322" s="70"/>
      <c r="F322" s="70"/>
      <c r="G322" s="70"/>
      <c r="H322" s="70"/>
      <c r="I322" s="70"/>
    </row>
    <row r="323" spans="3:9" ht="33" customHeight="1">
      <c r="C323" s="361"/>
      <c r="D323" s="361"/>
      <c r="E323" s="70"/>
      <c r="F323" s="70"/>
      <c r="G323" s="70"/>
      <c r="H323" s="70"/>
      <c r="I323" s="70"/>
    </row>
    <row r="324" spans="3:9" ht="33" customHeight="1">
      <c r="C324" s="361"/>
      <c r="D324" s="361"/>
      <c r="E324" s="70"/>
      <c r="F324" s="70"/>
      <c r="G324" s="70"/>
      <c r="H324" s="70"/>
      <c r="I324" s="70"/>
    </row>
    <row r="325" spans="3:9" ht="33" customHeight="1">
      <c r="C325" s="361"/>
      <c r="D325" s="361"/>
      <c r="E325" s="70"/>
      <c r="F325" s="70"/>
      <c r="G325" s="70"/>
      <c r="H325" s="70"/>
      <c r="I325" s="70"/>
    </row>
    <row r="326" spans="3:9" ht="33" customHeight="1">
      <c r="C326" s="361"/>
      <c r="D326" s="361"/>
      <c r="E326" s="70"/>
      <c r="F326" s="70"/>
      <c r="G326" s="70"/>
      <c r="H326" s="70"/>
      <c r="I326" s="70"/>
    </row>
    <row r="327" spans="3:9" ht="33" customHeight="1">
      <c r="C327" s="361"/>
      <c r="D327" s="361"/>
      <c r="E327" s="70"/>
      <c r="F327" s="70"/>
      <c r="G327" s="70"/>
      <c r="H327" s="70"/>
      <c r="I327" s="70"/>
    </row>
    <row r="328" spans="3:9" ht="33" customHeight="1">
      <c r="C328" s="361"/>
      <c r="D328" s="361"/>
      <c r="E328" s="70"/>
      <c r="F328" s="70"/>
      <c r="G328" s="70"/>
      <c r="H328" s="70"/>
      <c r="I328" s="70"/>
    </row>
    <row r="329" spans="3:9" ht="33" customHeight="1">
      <c r="C329" s="361"/>
      <c r="D329" s="361"/>
      <c r="E329" s="70"/>
      <c r="F329" s="70"/>
      <c r="G329" s="70"/>
      <c r="H329" s="70"/>
      <c r="I329" s="70"/>
    </row>
    <row r="330" spans="3:9" ht="33" customHeight="1">
      <c r="C330" s="361"/>
      <c r="D330" s="361"/>
      <c r="E330" s="70"/>
      <c r="F330" s="70"/>
      <c r="G330" s="70"/>
      <c r="H330" s="70"/>
      <c r="I330" s="70"/>
    </row>
    <row r="331" spans="3:9" ht="33" customHeight="1">
      <c r="C331" s="361"/>
      <c r="D331" s="361"/>
      <c r="E331" s="70"/>
      <c r="F331" s="70"/>
      <c r="G331" s="70"/>
      <c r="H331" s="70"/>
      <c r="I331" s="70"/>
    </row>
    <row r="332" spans="3:9" ht="33" customHeight="1">
      <c r="C332" s="361"/>
      <c r="D332" s="361"/>
      <c r="E332" s="70"/>
      <c r="F332" s="70"/>
      <c r="G332" s="70"/>
      <c r="H332" s="70"/>
      <c r="I332" s="70"/>
    </row>
    <row r="333" spans="3:9" ht="33" customHeight="1">
      <c r="C333" s="361"/>
      <c r="D333" s="361"/>
      <c r="E333" s="70"/>
      <c r="F333" s="70"/>
      <c r="G333" s="70"/>
      <c r="H333" s="70"/>
      <c r="I333" s="70"/>
    </row>
    <row r="334" spans="3:9" ht="33" customHeight="1">
      <c r="C334" s="361"/>
      <c r="D334" s="361"/>
      <c r="E334" s="70"/>
      <c r="F334" s="70"/>
      <c r="G334" s="70"/>
      <c r="H334" s="70"/>
      <c r="I334" s="70"/>
    </row>
    <row r="335" spans="3:9" ht="33" customHeight="1">
      <c r="C335" s="361"/>
      <c r="D335" s="361"/>
      <c r="E335" s="70"/>
      <c r="F335" s="70"/>
      <c r="G335" s="70"/>
      <c r="H335" s="70"/>
      <c r="I335" s="70"/>
    </row>
    <row r="336" spans="3:9" ht="33" customHeight="1">
      <c r="C336" s="361"/>
      <c r="D336" s="361"/>
      <c r="E336" s="70"/>
      <c r="F336" s="70"/>
      <c r="G336" s="70"/>
      <c r="H336" s="70"/>
      <c r="I336" s="70"/>
    </row>
    <row r="337" spans="3:9" ht="33" customHeight="1">
      <c r="C337" s="361"/>
      <c r="D337" s="361"/>
      <c r="E337" s="70"/>
      <c r="F337" s="70"/>
      <c r="G337" s="70"/>
      <c r="H337" s="70"/>
      <c r="I337" s="70"/>
    </row>
    <row r="338" spans="3:9" ht="33" customHeight="1">
      <c r="C338" s="361"/>
      <c r="D338" s="361"/>
      <c r="E338" s="70"/>
      <c r="F338" s="70"/>
      <c r="G338" s="70"/>
      <c r="H338" s="70"/>
      <c r="I338" s="70"/>
    </row>
    <row r="339" spans="3:9" ht="33" customHeight="1">
      <c r="C339" s="361"/>
      <c r="D339" s="361"/>
      <c r="E339" s="70"/>
      <c r="F339" s="70"/>
      <c r="G339" s="70"/>
      <c r="H339" s="70"/>
      <c r="I339" s="70"/>
    </row>
    <row r="340" spans="3:9" ht="33" customHeight="1">
      <c r="C340" s="361"/>
      <c r="D340" s="361"/>
      <c r="E340" s="70"/>
      <c r="F340" s="70"/>
      <c r="G340" s="70"/>
      <c r="H340" s="70"/>
      <c r="I340" s="70"/>
    </row>
    <row r="341" spans="3:9" ht="33" customHeight="1">
      <c r="C341" s="361"/>
      <c r="D341" s="361"/>
      <c r="E341" s="70"/>
      <c r="F341" s="70"/>
      <c r="G341" s="70"/>
      <c r="H341" s="70"/>
      <c r="I341" s="70"/>
    </row>
    <row r="342" spans="3:9" ht="33" customHeight="1">
      <c r="C342" s="361"/>
      <c r="D342" s="361"/>
      <c r="E342" s="70"/>
      <c r="F342" s="70"/>
      <c r="G342" s="70"/>
      <c r="H342" s="70"/>
      <c r="I342" s="70"/>
    </row>
    <row r="343" spans="3:9" ht="33" customHeight="1">
      <c r="C343" s="361"/>
      <c r="D343" s="361"/>
      <c r="E343" s="70"/>
      <c r="F343" s="70"/>
      <c r="G343" s="70"/>
      <c r="H343" s="70"/>
      <c r="I343" s="70"/>
    </row>
    <row r="344" spans="3:9" ht="33" customHeight="1">
      <c r="C344" s="361"/>
      <c r="D344" s="361"/>
      <c r="E344" s="70"/>
      <c r="F344" s="70"/>
      <c r="G344" s="70"/>
      <c r="H344" s="70"/>
      <c r="I344" s="70"/>
    </row>
    <row r="345" spans="3:9" ht="33" customHeight="1">
      <c r="C345" s="361"/>
      <c r="D345" s="361"/>
      <c r="E345" s="70"/>
      <c r="F345" s="70"/>
      <c r="G345" s="70"/>
      <c r="H345" s="70"/>
      <c r="I345" s="70"/>
    </row>
    <row r="346" spans="3:9" ht="33" customHeight="1">
      <c r="C346" s="361"/>
      <c r="D346" s="361"/>
      <c r="E346" s="70"/>
      <c r="F346" s="70"/>
      <c r="G346" s="70"/>
      <c r="H346" s="70"/>
      <c r="I346" s="70"/>
    </row>
    <row r="347" spans="3:9" ht="33" customHeight="1">
      <c r="C347" s="361"/>
      <c r="D347" s="361"/>
      <c r="E347" s="70"/>
      <c r="F347" s="70"/>
      <c r="G347" s="70"/>
      <c r="H347" s="70"/>
      <c r="I347" s="70"/>
    </row>
    <row r="348" spans="3:9" ht="33" customHeight="1">
      <c r="C348" s="361"/>
      <c r="D348" s="361"/>
      <c r="E348" s="70"/>
      <c r="F348" s="70"/>
      <c r="G348" s="70"/>
      <c r="H348" s="70"/>
      <c r="I348" s="70"/>
    </row>
    <row r="349" spans="3:9" ht="33" customHeight="1">
      <c r="C349" s="361"/>
      <c r="D349" s="361"/>
      <c r="E349" s="70"/>
      <c r="F349" s="70"/>
      <c r="G349" s="70"/>
      <c r="H349" s="70"/>
      <c r="I349" s="70"/>
    </row>
    <row r="350" spans="3:9" ht="33" customHeight="1">
      <c r="C350" s="361"/>
      <c r="D350" s="361"/>
      <c r="E350" s="70"/>
      <c r="F350" s="70"/>
      <c r="G350" s="70"/>
      <c r="H350" s="70"/>
      <c r="I350" s="70"/>
    </row>
    <row r="351" spans="3:9" ht="33" customHeight="1">
      <c r="C351" s="361"/>
      <c r="D351" s="361"/>
      <c r="E351" s="70"/>
      <c r="F351" s="70"/>
      <c r="G351" s="70"/>
      <c r="H351" s="70"/>
      <c r="I351" s="70"/>
    </row>
    <row r="352" spans="3:9" ht="33" customHeight="1">
      <c r="C352" s="361"/>
      <c r="D352" s="361"/>
      <c r="E352" s="70"/>
      <c r="F352" s="70"/>
      <c r="G352" s="70"/>
      <c r="H352" s="70"/>
      <c r="I352" s="70"/>
    </row>
    <row r="353" spans="3:9" ht="33" customHeight="1">
      <c r="C353" s="361"/>
      <c r="D353" s="361"/>
      <c r="E353" s="70"/>
      <c r="F353" s="70"/>
      <c r="G353" s="70"/>
      <c r="H353" s="70"/>
      <c r="I353" s="70"/>
    </row>
    <row r="354" spans="3:9" ht="33" customHeight="1">
      <c r="C354" s="361"/>
      <c r="D354" s="361"/>
      <c r="E354" s="70"/>
      <c r="F354" s="70"/>
      <c r="G354" s="70"/>
      <c r="H354" s="70"/>
      <c r="I354" s="70"/>
    </row>
    <row r="355" spans="3:9" ht="33" customHeight="1">
      <c r="C355" s="361"/>
      <c r="D355" s="361"/>
      <c r="E355" s="70"/>
      <c r="F355" s="70"/>
      <c r="G355" s="70"/>
      <c r="H355" s="70"/>
      <c r="I355" s="70"/>
    </row>
    <row r="356" spans="3:9" ht="33" customHeight="1">
      <c r="C356" s="361"/>
      <c r="D356" s="361"/>
      <c r="E356" s="70"/>
      <c r="F356" s="70"/>
      <c r="G356" s="70"/>
      <c r="H356" s="70"/>
      <c r="I356" s="70"/>
    </row>
    <row r="357" spans="3:9" ht="33" customHeight="1">
      <c r="C357" s="361"/>
      <c r="D357" s="361"/>
      <c r="E357" s="70"/>
      <c r="F357" s="70"/>
      <c r="G357" s="70"/>
      <c r="H357" s="70"/>
      <c r="I357" s="70"/>
    </row>
    <row r="358" spans="3:9" ht="33" customHeight="1">
      <c r="C358" s="361"/>
      <c r="D358" s="361"/>
      <c r="E358" s="70"/>
      <c r="F358" s="70"/>
      <c r="G358" s="70"/>
      <c r="H358" s="70"/>
      <c r="I358" s="70"/>
    </row>
    <row r="359" spans="3:9" ht="33" customHeight="1">
      <c r="C359" s="361"/>
      <c r="D359" s="361"/>
      <c r="E359" s="70"/>
      <c r="F359" s="70"/>
      <c r="G359" s="70"/>
      <c r="H359" s="70"/>
      <c r="I359" s="70"/>
    </row>
    <row r="360" spans="3:9" ht="33" customHeight="1">
      <c r="C360" s="361"/>
      <c r="D360" s="361"/>
      <c r="E360" s="70"/>
      <c r="F360" s="70"/>
      <c r="G360" s="70"/>
      <c r="H360" s="70"/>
      <c r="I360" s="70"/>
    </row>
    <row r="361" spans="3:9" ht="33" customHeight="1">
      <c r="C361" s="361"/>
      <c r="D361" s="361"/>
      <c r="E361" s="70"/>
      <c r="F361" s="70"/>
      <c r="G361" s="70"/>
      <c r="H361" s="70"/>
      <c r="I361" s="70"/>
    </row>
    <row r="362" spans="3:9" ht="33" customHeight="1">
      <c r="C362" s="361"/>
      <c r="D362" s="361"/>
      <c r="E362" s="70"/>
      <c r="F362" s="70"/>
      <c r="G362" s="70"/>
      <c r="H362" s="70"/>
      <c r="I362" s="70"/>
    </row>
    <row r="363" spans="3:9" ht="33" customHeight="1">
      <c r="C363" s="361"/>
      <c r="D363" s="361"/>
      <c r="E363" s="70"/>
      <c r="F363" s="70"/>
      <c r="G363" s="70"/>
      <c r="H363" s="70"/>
      <c r="I363" s="70"/>
    </row>
    <row r="364" spans="3:9" ht="33" customHeight="1">
      <c r="C364" s="361"/>
      <c r="D364" s="361"/>
      <c r="E364" s="70"/>
      <c r="F364" s="70"/>
      <c r="G364" s="70"/>
      <c r="H364" s="70"/>
      <c r="I364" s="70"/>
    </row>
    <row r="365" spans="3:9" ht="33" customHeight="1">
      <c r="C365" s="361"/>
      <c r="D365" s="361"/>
      <c r="E365" s="70"/>
      <c r="F365" s="70"/>
      <c r="G365" s="70"/>
      <c r="H365" s="70"/>
      <c r="I365" s="70"/>
    </row>
    <row r="366" spans="3:9" ht="33" customHeight="1">
      <c r="C366" s="361"/>
      <c r="D366" s="361"/>
      <c r="E366" s="70"/>
      <c r="F366" s="70"/>
      <c r="G366" s="70"/>
      <c r="H366" s="70"/>
      <c r="I366" s="70"/>
    </row>
    <row r="367" spans="3:9" ht="33" customHeight="1">
      <c r="C367" s="361"/>
      <c r="D367" s="361"/>
      <c r="E367" s="70"/>
      <c r="F367" s="70"/>
      <c r="G367" s="70"/>
      <c r="H367" s="70"/>
      <c r="I367" s="70"/>
    </row>
    <row r="368" spans="3:9" ht="33" customHeight="1">
      <c r="C368" s="361"/>
      <c r="D368" s="361"/>
      <c r="E368" s="70"/>
      <c r="F368" s="70"/>
      <c r="G368" s="70"/>
      <c r="H368" s="70"/>
      <c r="I368" s="70"/>
    </row>
    <row r="369" spans="3:9" ht="33" customHeight="1">
      <c r="C369" s="361"/>
      <c r="D369" s="361"/>
      <c r="E369" s="70"/>
      <c r="F369" s="70"/>
      <c r="G369" s="70"/>
      <c r="H369" s="70"/>
      <c r="I369" s="70"/>
    </row>
    <row r="370" spans="3:9" ht="33" customHeight="1">
      <c r="C370" s="361"/>
      <c r="D370" s="361"/>
      <c r="E370" s="70"/>
      <c r="F370" s="70"/>
      <c r="G370" s="70"/>
      <c r="H370" s="70"/>
      <c r="I370" s="70"/>
    </row>
    <row r="371" spans="3:9" ht="33" customHeight="1">
      <c r="C371" s="361"/>
      <c r="D371" s="361"/>
      <c r="E371" s="70"/>
      <c r="F371" s="70"/>
      <c r="G371" s="70"/>
      <c r="H371" s="70"/>
      <c r="I371" s="70"/>
    </row>
    <row r="372" spans="3:9" ht="33" customHeight="1">
      <c r="C372" s="361"/>
      <c r="D372" s="361"/>
      <c r="E372" s="70"/>
      <c r="F372" s="70"/>
      <c r="G372" s="70"/>
      <c r="H372" s="70"/>
      <c r="I372" s="70"/>
    </row>
    <row r="373" spans="3:9" ht="33" customHeight="1">
      <c r="C373" s="361"/>
      <c r="D373" s="361"/>
      <c r="E373" s="70"/>
      <c r="F373" s="70"/>
      <c r="G373" s="70"/>
      <c r="H373" s="70"/>
      <c r="I373" s="70"/>
    </row>
    <row r="374" spans="3:9" ht="33" customHeight="1">
      <c r="C374" s="361"/>
      <c r="D374" s="361"/>
      <c r="E374" s="70"/>
      <c r="F374" s="70"/>
      <c r="G374" s="70"/>
      <c r="H374" s="70"/>
      <c r="I374" s="70"/>
    </row>
    <row r="375" spans="3:9" ht="33" customHeight="1">
      <c r="C375" s="361"/>
      <c r="D375" s="361"/>
      <c r="E375" s="70"/>
      <c r="F375" s="70"/>
      <c r="G375" s="70"/>
      <c r="H375" s="70"/>
      <c r="I375" s="70"/>
    </row>
    <row r="376" spans="3:9" ht="33" customHeight="1">
      <c r="C376" s="361"/>
      <c r="D376" s="361"/>
      <c r="E376" s="70"/>
      <c r="F376" s="70"/>
      <c r="G376" s="70"/>
      <c r="H376" s="70"/>
      <c r="I376" s="70"/>
    </row>
    <row r="377" spans="3:9" ht="33" customHeight="1">
      <c r="C377" s="361"/>
      <c r="D377" s="361"/>
      <c r="E377" s="70"/>
      <c r="F377" s="70"/>
      <c r="G377" s="70"/>
      <c r="H377" s="70"/>
      <c r="I377" s="70"/>
    </row>
    <row r="378" spans="3:9" ht="33" customHeight="1">
      <c r="C378" s="361"/>
      <c r="D378" s="361"/>
      <c r="E378" s="70"/>
      <c r="F378" s="70"/>
      <c r="G378" s="70"/>
      <c r="H378" s="70"/>
      <c r="I378" s="70"/>
    </row>
    <row r="379" spans="3:9" ht="33" customHeight="1">
      <c r="C379" s="361"/>
      <c r="D379" s="361"/>
      <c r="E379" s="70"/>
      <c r="F379" s="70"/>
      <c r="G379" s="70"/>
      <c r="H379" s="70"/>
      <c r="I379" s="70"/>
    </row>
    <row r="380" spans="3:9" ht="33" customHeight="1">
      <c r="C380" s="361"/>
      <c r="D380" s="361"/>
      <c r="E380" s="70"/>
      <c r="F380" s="70"/>
      <c r="G380" s="70"/>
      <c r="H380" s="70"/>
      <c r="I380" s="70"/>
    </row>
    <row r="381" spans="3:9" ht="33" customHeight="1">
      <c r="C381" s="361"/>
      <c r="D381" s="361"/>
      <c r="E381" s="70"/>
      <c r="F381" s="70"/>
      <c r="G381" s="70"/>
      <c r="H381" s="70"/>
      <c r="I381" s="70"/>
    </row>
    <row r="382" spans="3:9" ht="33" customHeight="1">
      <c r="C382" s="361"/>
      <c r="D382" s="361"/>
      <c r="E382" s="70"/>
      <c r="F382" s="70"/>
      <c r="G382" s="70"/>
      <c r="H382" s="70"/>
      <c r="I382" s="70"/>
    </row>
    <row r="383" spans="3:9" ht="33" customHeight="1">
      <c r="C383" s="361"/>
      <c r="D383" s="361"/>
      <c r="E383" s="70"/>
      <c r="F383" s="70"/>
      <c r="G383" s="70"/>
      <c r="H383" s="70"/>
      <c r="I383" s="70"/>
    </row>
    <row r="384" spans="3:9" ht="33" customHeight="1">
      <c r="C384" s="361"/>
      <c r="D384" s="361"/>
      <c r="E384" s="70"/>
      <c r="F384" s="70"/>
      <c r="G384" s="70"/>
      <c r="H384" s="70"/>
      <c r="I384" s="70"/>
    </row>
    <row r="385" spans="3:9" ht="33" customHeight="1">
      <c r="C385" s="361"/>
      <c r="D385" s="361"/>
      <c r="E385" s="70"/>
      <c r="F385" s="70"/>
      <c r="G385" s="70"/>
      <c r="H385" s="70"/>
      <c r="I385" s="70"/>
    </row>
    <row r="386" spans="3:9" ht="33" customHeight="1">
      <c r="C386" s="361"/>
      <c r="D386" s="361"/>
      <c r="E386" s="70"/>
      <c r="F386" s="70"/>
      <c r="G386" s="70"/>
      <c r="H386" s="70"/>
      <c r="I386" s="70"/>
    </row>
    <row r="387" spans="3:9" ht="33" customHeight="1">
      <c r="C387" s="361"/>
      <c r="D387" s="361"/>
      <c r="E387" s="70"/>
      <c r="F387" s="70"/>
      <c r="G387" s="70"/>
      <c r="H387" s="70"/>
      <c r="I387" s="70"/>
    </row>
    <row r="388" spans="3:9" ht="33" customHeight="1">
      <c r="C388" s="361"/>
      <c r="D388" s="361"/>
      <c r="E388" s="70"/>
      <c r="F388" s="70"/>
      <c r="G388" s="70"/>
      <c r="H388" s="70"/>
      <c r="I388" s="70"/>
    </row>
    <row r="389" spans="3:9" ht="33" customHeight="1">
      <c r="C389" s="361"/>
      <c r="D389" s="361"/>
      <c r="E389" s="70"/>
      <c r="F389" s="70"/>
      <c r="G389" s="70"/>
      <c r="H389" s="70"/>
      <c r="I389" s="70"/>
    </row>
    <row r="390" spans="3:9" ht="33" customHeight="1">
      <c r="C390" s="361"/>
      <c r="D390" s="361"/>
      <c r="E390" s="70"/>
      <c r="F390" s="70"/>
      <c r="G390" s="70"/>
      <c r="H390" s="70"/>
      <c r="I390" s="70"/>
    </row>
    <row r="391" spans="3:9" ht="33" customHeight="1">
      <c r="C391" s="361"/>
      <c r="D391" s="361"/>
      <c r="E391" s="70"/>
      <c r="F391" s="70"/>
      <c r="G391" s="70"/>
      <c r="H391" s="70"/>
      <c r="I391" s="70"/>
    </row>
    <row r="392" spans="3:9" ht="33" customHeight="1">
      <c r="C392" s="361"/>
      <c r="D392" s="361"/>
      <c r="E392" s="70"/>
      <c r="F392" s="70"/>
      <c r="G392" s="70"/>
      <c r="H392" s="70"/>
      <c r="I392" s="70"/>
    </row>
    <row r="393" spans="3:9" ht="33" customHeight="1">
      <c r="C393" s="361"/>
      <c r="D393" s="361"/>
      <c r="E393" s="70"/>
      <c r="F393" s="70"/>
      <c r="G393" s="70"/>
      <c r="H393" s="70"/>
      <c r="I393" s="70"/>
    </row>
    <row r="394" spans="3:9" ht="33" customHeight="1">
      <c r="C394" s="361"/>
      <c r="D394" s="361"/>
      <c r="E394" s="70"/>
      <c r="F394" s="70"/>
      <c r="G394" s="70"/>
      <c r="H394" s="70"/>
      <c r="I394" s="70"/>
    </row>
    <row r="395" spans="3:9" ht="33" customHeight="1">
      <c r="C395" s="361"/>
      <c r="D395" s="361"/>
      <c r="E395" s="70"/>
      <c r="F395" s="70"/>
      <c r="G395" s="70"/>
      <c r="H395" s="70"/>
      <c r="I395" s="70"/>
    </row>
    <row r="396" spans="3:9" ht="33" customHeight="1">
      <c r="C396" s="361"/>
      <c r="D396" s="361"/>
      <c r="E396" s="70"/>
      <c r="F396" s="70"/>
      <c r="G396" s="70"/>
      <c r="H396" s="70"/>
      <c r="I396" s="70"/>
    </row>
    <row r="397" spans="3:9" ht="33" customHeight="1">
      <c r="C397" s="361"/>
      <c r="D397" s="361"/>
      <c r="E397" s="70"/>
      <c r="F397" s="70"/>
      <c r="G397" s="70"/>
      <c r="H397" s="70"/>
      <c r="I397" s="70"/>
    </row>
    <row r="398" spans="3:9" ht="33" customHeight="1">
      <c r="C398" s="361"/>
      <c r="D398" s="361"/>
      <c r="E398" s="70"/>
      <c r="F398" s="70"/>
      <c r="G398" s="70"/>
      <c r="H398" s="70"/>
      <c r="I398" s="70"/>
    </row>
    <row r="399" spans="3:9" ht="33" customHeight="1">
      <c r="C399" s="361"/>
      <c r="D399" s="361"/>
      <c r="E399" s="70"/>
      <c r="F399" s="70"/>
      <c r="G399" s="70"/>
      <c r="H399" s="70"/>
      <c r="I399" s="70"/>
    </row>
    <row r="400" spans="3:9" ht="33" customHeight="1">
      <c r="C400" s="361"/>
      <c r="D400" s="361"/>
      <c r="E400" s="70"/>
      <c r="F400" s="70"/>
      <c r="G400" s="70"/>
      <c r="H400" s="70"/>
      <c r="I400" s="70"/>
    </row>
    <row r="401" spans="3:9" ht="33" customHeight="1">
      <c r="C401" s="361"/>
      <c r="D401" s="361"/>
      <c r="E401" s="70"/>
      <c r="F401" s="70"/>
      <c r="G401" s="70"/>
      <c r="H401" s="70"/>
      <c r="I401" s="70"/>
    </row>
    <row r="402" spans="3:9" ht="33" customHeight="1">
      <c r="C402" s="361"/>
      <c r="D402" s="361"/>
      <c r="E402" s="70"/>
      <c r="F402" s="70"/>
      <c r="G402" s="70"/>
      <c r="H402" s="70"/>
      <c r="I402" s="70"/>
    </row>
    <row r="403" spans="3:9" ht="33" customHeight="1">
      <c r="C403" s="361"/>
      <c r="D403" s="361"/>
      <c r="E403" s="70"/>
      <c r="F403" s="70"/>
      <c r="G403" s="70"/>
      <c r="H403" s="70"/>
      <c r="I403" s="70"/>
    </row>
    <row r="404" spans="3:9" ht="33" customHeight="1">
      <c r="C404" s="361"/>
      <c r="D404" s="361"/>
      <c r="E404" s="70"/>
      <c r="F404" s="70"/>
      <c r="G404" s="70"/>
      <c r="H404" s="70"/>
      <c r="I404" s="70"/>
    </row>
    <row r="405" spans="3:9" ht="33" customHeight="1">
      <c r="C405" s="361"/>
      <c r="D405" s="361"/>
      <c r="E405" s="70"/>
      <c r="F405" s="70"/>
      <c r="G405" s="70"/>
      <c r="H405" s="70"/>
      <c r="I405" s="70"/>
    </row>
    <row r="406" spans="3:9" ht="33" customHeight="1">
      <c r="C406" s="361"/>
      <c r="D406" s="361"/>
      <c r="E406" s="70"/>
      <c r="F406" s="70"/>
      <c r="G406" s="70"/>
      <c r="H406" s="70"/>
      <c r="I406" s="70"/>
    </row>
    <row r="407" spans="3:9" ht="33" customHeight="1">
      <c r="C407" s="361"/>
      <c r="D407" s="361"/>
      <c r="E407" s="70"/>
      <c r="F407" s="70"/>
      <c r="G407" s="70"/>
      <c r="H407" s="70"/>
      <c r="I407" s="70"/>
    </row>
    <row r="408" spans="3:9" ht="33" customHeight="1">
      <c r="C408" s="361"/>
      <c r="D408" s="361"/>
      <c r="E408" s="70"/>
      <c r="F408" s="70"/>
      <c r="G408" s="70"/>
      <c r="H408" s="70"/>
      <c r="I408" s="70"/>
    </row>
    <row r="409" spans="3:9" ht="33" customHeight="1">
      <c r="C409" s="361"/>
      <c r="D409" s="361"/>
      <c r="E409" s="70"/>
      <c r="F409" s="70"/>
      <c r="G409" s="70"/>
      <c r="H409" s="70"/>
      <c r="I409" s="70"/>
    </row>
    <row r="410" spans="3:9" ht="33" customHeight="1">
      <c r="C410" s="361"/>
      <c r="D410" s="361"/>
      <c r="E410" s="70"/>
      <c r="F410" s="70"/>
      <c r="G410" s="70"/>
      <c r="H410" s="70"/>
      <c r="I410" s="70"/>
    </row>
    <row r="411" spans="3:9" ht="33" customHeight="1">
      <c r="C411" s="361"/>
      <c r="D411" s="361"/>
      <c r="E411" s="70"/>
      <c r="F411" s="70"/>
      <c r="G411" s="70"/>
      <c r="H411" s="70"/>
      <c r="I411" s="70"/>
    </row>
    <row r="412" spans="3:9" ht="33" customHeight="1">
      <c r="C412" s="361"/>
      <c r="D412" s="361"/>
      <c r="E412" s="70"/>
      <c r="F412" s="70"/>
      <c r="G412" s="70"/>
      <c r="H412" s="70"/>
      <c r="I412" s="70"/>
    </row>
    <row r="413" spans="3:9" ht="33" customHeight="1">
      <c r="C413" s="361"/>
      <c r="D413" s="361"/>
      <c r="E413" s="70"/>
      <c r="F413" s="70"/>
      <c r="G413" s="70"/>
      <c r="H413" s="70"/>
      <c r="I413" s="70"/>
    </row>
    <row r="414" spans="3:9" ht="33" customHeight="1">
      <c r="C414" s="361"/>
      <c r="D414" s="361"/>
      <c r="E414" s="70"/>
      <c r="F414" s="70"/>
      <c r="G414" s="70"/>
      <c r="H414" s="70"/>
      <c r="I414" s="70"/>
    </row>
    <row r="415" spans="3:9" ht="33" customHeight="1">
      <c r="C415" s="361"/>
      <c r="D415" s="361"/>
      <c r="E415" s="70"/>
      <c r="F415" s="70"/>
      <c r="G415" s="70"/>
      <c r="H415" s="70"/>
      <c r="I415" s="70"/>
    </row>
    <row r="416" spans="3:9" ht="33" customHeight="1">
      <c r="C416" s="361"/>
      <c r="D416" s="361"/>
      <c r="E416" s="70"/>
      <c r="F416" s="70"/>
      <c r="G416" s="70"/>
      <c r="H416" s="70"/>
      <c r="I416" s="70"/>
    </row>
    <row r="417" spans="3:9" ht="33" customHeight="1">
      <c r="C417" s="361"/>
      <c r="D417" s="361"/>
      <c r="E417" s="70"/>
      <c r="F417" s="70"/>
      <c r="G417" s="70"/>
      <c r="H417" s="70"/>
      <c r="I417" s="70"/>
    </row>
    <row r="418" spans="3:9" ht="33" customHeight="1">
      <c r="C418" s="361"/>
      <c r="D418" s="361"/>
      <c r="E418" s="70"/>
      <c r="F418" s="70"/>
      <c r="G418" s="70"/>
      <c r="H418" s="70"/>
      <c r="I418" s="70"/>
    </row>
    <row r="419" spans="3:9" ht="33" customHeight="1">
      <c r="C419" s="361"/>
      <c r="D419" s="361"/>
      <c r="E419" s="70"/>
      <c r="F419" s="70"/>
      <c r="G419" s="70"/>
      <c r="H419" s="70"/>
      <c r="I419" s="70"/>
    </row>
    <row r="420" spans="3:9" ht="33" customHeight="1">
      <c r="C420" s="361"/>
      <c r="D420" s="361"/>
      <c r="E420" s="70"/>
      <c r="F420" s="70"/>
      <c r="G420" s="70"/>
      <c r="H420" s="70"/>
      <c r="I420" s="70"/>
    </row>
    <row r="421" spans="3:9" ht="33" customHeight="1">
      <c r="C421" s="361"/>
      <c r="D421" s="361"/>
      <c r="E421" s="70"/>
      <c r="F421" s="70"/>
      <c r="G421" s="70"/>
      <c r="H421" s="70"/>
      <c r="I421" s="70"/>
    </row>
    <row r="422" spans="3:9" ht="33" customHeight="1">
      <c r="C422" s="361"/>
      <c r="D422" s="361"/>
      <c r="E422" s="70"/>
      <c r="F422" s="70"/>
      <c r="G422" s="70"/>
      <c r="H422" s="70"/>
      <c r="I422" s="70"/>
    </row>
    <row r="423" spans="3:9" ht="33" customHeight="1">
      <c r="C423" s="361"/>
      <c r="D423" s="361"/>
      <c r="E423" s="70"/>
      <c r="F423" s="70"/>
      <c r="G423" s="70"/>
      <c r="H423" s="70"/>
      <c r="I423" s="70"/>
    </row>
  </sheetData>
  <sortState xmlns:xlrd2="http://schemas.microsoft.com/office/spreadsheetml/2017/richdata2" ref="A8:K16">
    <sortCondition ref="H8:H16"/>
  </sortState>
  <mergeCells count="13">
    <mergeCell ref="G4:G5"/>
    <mergeCell ref="H4:H5"/>
    <mergeCell ref="A1:K1"/>
    <mergeCell ref="A2:K2"/>
    <mergeCell ref="A3:K3"/>
    <mergeCell ref="I4:I5"/>
    <mergeCell ref="J4:J5"/>
    <mergeCell ref="K4:K5"/>
    <mergeCell ref="A4:A5"/>
    <mergeCell ref="B4:B5"/>
    <mergeCell ref="C4:C5"/>
    <mergeCell ref="D4:E4"/>
    <mergeCell ref="F4:F5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223D-152E-44E9-9CBA-9B8F0132D2C1}">
  <sheetPr>
    <tabColor theme="9" tint="-0.499984740745262"/>
  </sheetPr>
  <dimension ref="A1:Q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H11" sqref="H11"/>
    </sheetView>
  </sheetViews>
  <sheetFormatPr defaultColWidth="10.42578125" defaultRowHeight="26.1" customHeight="1"/>
  <cols>
    <col min="1" max="1" width="9.28515625" style="484" customWidth="1"/>
    <col min="2" max="2" width="55.140625" style="485" customWidth="1"/>
    <col min="3" max="3" width="16.42578125" style="486" customWidth="1"/>
    <col min="4" max="5" width="19.7109375" style="487" customWidth="1"/>
    <col min="6" max="6" width="12.140625" style="488" customWidth="1"/>
    <col min="7" max="8" width="19.7109375" style="489" customWidth="1"/>
    <col min="9" max="9" width="11.85546875" style="490" customWidth="1"/>
    <col min="10" max="10" width="19.7109375" style="487" customWidth="1"/>
    <col min="11" max="11" width="23.42578125" style="491" customWidth="1"/>
    <col min="12" max="12" width="30.85546875" style="771" bestFit="1" customWidth="1"/>
    <col min="13" max="13" width="19.42578125" style="492" customWidth="1"/>
    <col min="14" max="14" width="19" style="515" customWidth="1"/>
    <col min="15" max="16" width="10.42578125" style="492"/>
    <col min="17" max="17" width="26.7109375" style="493" bestFit="1" customWidth="1"/>
    <col min="18" max="18" width="14.5703125" style="492" bestFit="1" customWidth="1"/>
    <col min="19" max="16384" width="10.42578125" style="492"/>
  </cols>
  <sheetData>
    <row r="1" spans="1:17" s="449" customFormat="1" ht="30" customHeight="1">
      <c r="A1" s="1058" t="s">
        <v>176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771"/>
      <c r="N1" s="509"/>
      <c r="Q1" s="450"/>
    </row>
    <row r="2" spans="1:17" s="449" customFormat="1" ht="30" customHeight="1">
      <c r="A2" s="1058" t="s">
        <v>236</v>
      </c>
      <c r="B2" s="1058"/>
      <c r="C2" s="1058"/>
      <c r="D2" s="1058"/>
      <c r="E2" s="1058"/>
      <c r="F2" s="1058"/>
      <c r="G2" s="1058"/>
      <c r="H2" s="1058"/>
      <c r="I2" s="1058"/>
      <c r="J2" s="1058"/>
      <c r="K2" s="1058"/>
      <c r="L2" s="771"/>
      <c r="N2" s="509"/>
      <c r="Q2" s="450"/>
    </row>
    <row r="3" spans="1:17" s="449" customFormat="1" ht="30" customHeight="1">
      <c r="A3" s="1058" t="s">
        <v>672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771"/>
      <c r="N3" s="509"/>
      <c r="Q3" s="450"/>
    </row>
    <row r="4" spans="1:17" s="449" customFormat="1" ht="26.1" customHeight="1">
      <c r="A4" s="451"/>
      <c r="B4" s="452"/>
      <c r="C4" s="453"/>
      <c r="D4" s="453"/>
      <c r="E4" s="453"/>
      <c r="F4" s="454"/>
      <c r="G4" s="453"/>
      <c r="H4" s="453"/>
      <c r="I4" s="454"/>
      <c r="J4" s="453"/>
      <c r="K4" s="453"/>
      <c r="L4" s="771"/>
      <c r="N4" s="510"/>
      <c r="Q4" s="450"/>
    </row>
    <row r="5" spans="1:17" s="455" customFormat="1" ht="27" customHeight="1">
      <c r="A5" s="1055" t="s">
        <v>112</v>
      </c>
      <c r="B5" s="1059" t="s">
        <v>177</v>
      </c>
      <c r="C5" s="1055" t="s">
        <v>178</v>
      </c>
      <c r="D5" s="1062" t="s">
        <v>179</v>
      </c>
      <c r="E5" s="1065" t="s">
        <v>9</v>
      </c>
      <c r="F5" s="1066"/>
      <c r="G5" s="1062" t="s">
        <v>25</v>
      </c>
      <c r="H5" s="1062" t="s">
        <v>146</v>
      </c>
      <c r="I5" s="1052"/>
      <c r="J5" s="1052" t="s">
        <v>4</v>
      </c>
      <c r="K5" s="1055" t="s">
        <v>26</v>
      </c>
      <c r="L5" s="771"/>
      <c r="N5" s="511"/>
      <c r="Q5" s="456"/>
    </row>
    <row r="6" spans="1:17" s="457" customFormat="1" ht="27" customHeight="1">
      <c r="A6" s="1056"/>
      <c r="B6" s="1060"/>
      <c r="C6" s="1056"/>
      <c r="D6" s="1063"/>
      <c r="E6" s="1067"/>
      <c r="F6" s="1068"/>
      <c r="G6" s="1063"/>
      <c r="H6" s="1054"/>
      <c r="I6" s="1054"/>
      <c r="J6" s="1053"/>
      <c r="K6" s="1056"/>
      <c r="L6" s="772"/>
      <c r="N6" s="512"/>
      <c r="Q6" s="458"/>
    </row>
    <row r="7" spans="1:17" s="457" customFormat="1" ht="27" customHeight="1">
      <c r="A7" s="1057"/>
      <c r="B7" s="1061"/>
      <c r="C7" s="1057"/>
      <c r="D7" s="1064"/>
      <c r="E7" s="459" t="s">
        <v>110</v>
      </c>
      <c r="F7" s="460" t="s">
        <v>7</v>
      </c>
      <c r="G7" s="1064"/>
      <c r="H7" s="461" t="s">
        <v>110</v>
      </c>
      <c r="I7" s="460" t="s">
        <v>7</v>
      </c>
      <c r="J7" s="1054"/>
      <c r="K7" s="1057"/>
      <c r="L7" s="772"/>
      <c r="N7" s="512"/>
      <c r="Q7" s="458"/>
    </row>
    <row r="8" spans="1:17" s="467" customFormat="1" ht="27" customHeight="1">
      <c r="A8" s="462"/>
      <c r="B8" s="463" t="s">
        <v>180</v>
      </c>
      <c r="C8" s="464"/>
      <c r="D8" s="465">
        <v>3600000</v>
      </c>
      <c r="E8" s="465">
        <v>3599994</v>
      </c>
      <c r="F8" s="466">
        <v>99.999833333333328</v>
      </c>
      <c r="G8" s="465">
        <v>0</v>
      </c>
      <c r="H8" s="465">
        <v>3599994</v>
      </c>
      <c r="I8" s="466">
        <v>99.999833333333328</v>
      </c>
      <c r="J8" s="465">
        <v>6</v>
      </c>
      <c r="K8" s="462"/>
      <c r="L8" s="773"/>
      <c r="N8" s="513"/>
      <c r="Q8" s="468"/>
    </row>
    <row r="9" spans="1:17" s="482" customFormat="1" ht="27" customHeight="1">
      <c r="A9" s="723"/>
      <c r="B9" s="724" t="s">
        <v>387</v>
      </c>
      <c r="C9" s="725"/>
      <c r="D9" s="726">
        <v>6</v>
      </c>
      <c r="E9" s="726">
        <v>0</v>
      </c>
      <c r="F9" s="727">
        <v>0</v>
      </c>
      <c r="G9" s="726">
        <v>0</v>
      </c>
      <c r="H9" s="726">
        <v>0</v>
      </c>
      <c r="I9" s="727">
        <v>0</v>
      </c>
      <c r="J9" s="726">
        <v>6</v>
      </c>
      <c r="K9" s="723"/>
      <c r="L9" s="773"/>
      <c r="N9" s="508"/>
      <c r="Q9" s="483"/>
    </row>
    <row r="10" spans="1:17" s="469" customFormat="1" ht="45">
      <c r="A10" s="471">
        <v>1</v>
      </c>
      <c r="B10" s="728" t="s">
        <v>381</v>
      </c>
      <c r="C10" s="472" t="s">
        <v>382</v>
      </c>
      <c r="D10" s="473">
        <v>200000</v>
      </c>
      <c r="E10" s="473">
        <v>200000</v>
      </c>
      <c r="F10" s="474">
        <v>100</v>
      </c>
      <c r="G10" s="475">
        <v>0</v>
      </c>
      <c r="H10" s="475">
        <v>200000</v>
      </c>
      <c r="I10" s="474">
        <v>100</v>
      </c>
      <c r="J10" s="473">
        <v>0</v>
      </c>
      <c r="K10" s="471" t="s">
        <v>383</v>
      </c>
      <c r="L10" s="774"/>
      <c r="N10" s="514"/>
      <c r="Q10" s="470"/>
    </row>
    <row r="11" spans="1:17" s="469" customFormat="1" ht="27" customHeight="1">
      <c r="A11" s="471">
        <v>2</v>
      </c>
      <c r="B11" s="666" t="s">
        <v>384</v>
      </c>
      <c r="C11" s="472" t="s">
        <v>382</v>
      </c>
      <c r="D11" s="473">
        <v>500000</v>
      </c>
      <c r="E11" s="473">
        <v>500000</v>
      </c>
      <c r="F11" s="474">
        <v>100</v>
      </c>
      <c r="G11" s="475">
        <v>0</v>
      </c>
      <c r="H11" s="475">
        <v>500000</v>
      </c>
      <c r="I11" s="474">
        <v>100</v>
      </c>
      <c r="J11" s="473">
        <v>0</v>
      </c>
      <c r="K11" s="471" t="s">
        <v>385</v>
      </c>
      <c r="L11" s="774"/>
      <c r="N11" s="514"/>
      <c r="Q11" s="470"/>
    </row>
    <row r="12" spans="1:17" s="469" customFormat="1" ht="45" customHeight="1">
      <c r="A12" s="471">
        <v>3</v>
      </c>
      <c r="B12" s="728" t="s">
        <v>391</v>
      </c>
      <c r="C12" s="472" t="s">
        <v>389</v>
      </c>
      <c r="D12" s="473">
        <v>200000</v>
      </c>
      <c r="E12" s="473">
        <v>200000</v>
      </c>
      <c r="F12" s="474">
        <v>100</v>
      </c>
      <c r="G12" s="475">
        <v>0</v>
      </c>
      <c r="H12" s="475">
        <v>200000</v>
      </c>
      <c r="I12" s="474">
        <v>100</v>
      </c>
      <c r="J12" s="473">
        <v>0</v>
      </c>
      <c r="K12" s="471" t="s">
        <v>392</v>
      </c>
      <c r="L12" s="774"/>
      <c r="N12" s="514"/>
      <c r="Q12" s="470"/>
    </row>
    <row r="13" spans="1:17" s="469" customFormat="1" ht="27" customHeight="1">
      <c r="A13" s="471">
        <v>4</v>
      </c>
      <c r="B13" s="666" t="s">
        <v>397</v>
      </c>
      <c r="C13" s="472" t="s">
        <v>389</v>
      </c>
      <c r="D13" s="473">
        <v>300000</v>
      </c>
      <c r="E13" s="473">
        <v>300000</v>
      </c>
      <c r="F13" s="474">
        <v>100</v>
      </c>
      <c r="G13" s="475">
        <v>0</v>
      </c>
      <c r="H13" s="475">
        <v>300000</v>
      </c>
      <c r="I13" s="474">
        <v>100</v>
      </c>
      <c r="J13" s="473">
        <v>0</v>
      </c>
      <c r="K13" s="471" t="s">
        <v>398</v>
      </c>
      <c r="L13" s="774"/>
      <c r="N13" s="514"/>
      <c r="Q13" s="470"/>
    </row>
    <row r="14" spans="1:17" s="469" customFormat="1" ht="45">
      <c r="A14" s="471">
        <v>5</v>
      </c>
      <c r="B14" s="728" t="s">
        <v>586</v>
      </c>
      <c r="C14" s="472" t="s">
        <v>587</v>
      </c>
      <c r="D14" s="473">
        <v>499994</v>
      </c>
      <c r="E14" s="473">
        <v>499994</v>
      </c>
      <c r="F14" s="474">
        <v>100</v>
      </c>
      <c r="G14" s="475">
        <v>0</v>
      </c>
      <c r="H14" s="475">
        <v>499994</v>
      </c>
      <c r="I14" s="474">
        <v>100</v>
      </c>
      <c r="J14" s="473">
        <v>0</v>
      </c>
      <c r="K14" s="471" t="s">
        <v>588</v>
      </c>
      <c r="L14" s="774"/>
      <c r="N14" s="514"/>
      <c r="Q14" s="470"/>
    </row>
    <row r="15" spans="1:17" s="469" customFormat="1" ht="45" customHeight="1">
      <c r="A15" s="471">
        <v>6</v>
      </c>
      <c r="B15" s="728" t="s">
        <v>415</v>
      </c>
      <c r="C15" s="472" t="s">
        <v>416</v>
      </c>
      <c r="D15" s="473">
        <v>300000</v>
      </c>
      <c r="E15" s="473">
        <v>300000</v>
      </c>
      <c r="F15" s="474">
        <v>100</v>
      </c>
      <c r="G15" s="475">
        <v>0</v>
      </c>
      <c r="H15" s="475">
        <v>300000</v>
      </c>
      <c r="I15" s="474">
        <v>100</v>
      </c>
      <c r="J15" s="473">
        <v>0</v>
      </c>
      <c r="K15" s="471" t="s">
        <v>417</v>
      </c>
      <c r="L15" s="774"/>
      <c r="N15" s="514"/>
      <c r="Q15" s="470"/>
    </row>
    <row r="16" spans="1:17" s="469" customFormat="1" ht="45">
      <c r="A16" s="471">
        <v>7</v>
      </c>
      <c r="B16" s="728" t="s">
        <v>388</v>
      </c>
      <c r="C16" s="472" t="s">
        <v>389</v>
      </c>
      <c r="D16" s="473">
        <v>500000</v>
      </c>
      <c r="E16" s="473">
        <v>500000</v>
      </c>
      <c r="F16" s="474">
        <v>100</v>
      </c>
      <c r="G16" s="475">
        <v>0</v>
      </c>
      <c r="H16" s="475">
        <v>500000</v>
      </c>
      <c r="I16" s="474">
        <v>100</v>
      </c>
      <c r="J16" s="473">
        <v>0</v>
      </c>
      <c r="K16" s="471" t="s">
        <v>390</v>
      </c>
      <c r="L16" s="774"/>
      <c r="N16" s="514"/>
      <c r="Q16" s="470"/>
    </row>
    <row r="17" spans="1:17" s="469" customFormat="1" ht="27" customHeight="1">
      <c r="A17" s="471">
        <v>8</v>
      </c>
      <c r="B17" s="666" t="s">
        <v>395</v>
      </c>
      <c r="C17" s="472" t="s">
        <v>389</v>
      </c>
      <c r="D17" s="473">
        <v>300000</v>
      </c>
      <c r="E17" s="473">
        <v>300000</v>
      </c>
      <c r="F17" s="474">
        <v>100</v>
      </c>
      <c r="G17" s="475">
        <v>0</v>
      </c>
      <c r="H17" s="475">
        <v>300000</v>
      </c>
      <c r="I17" s="474">
        <v>100</v>
      </c>
      <c r="J17" s="473">
        <v>0</v>
      </c>
      <c r="K17" s="471" t="s">
        <v>396</v>
      </c>
      <c r="L17" s="774"/>
      <c r="N17" s="514"/>
      <c r="Q17" s="470"/>
    </row>
    <row r="18" spans="1:17" s="469" customFormat="1" ht="45" customHeight="1">
      <c r="A18" s="471">
        <v>9</v>
      </c>
      <c r="B18" s="729" t="s">
        <v>237</v>
      </c>
      <c r="C18" s="472" t="s">
        <v>238</v>
      </c>
      <c r="D18" s="473">
        <v>300000</v>
      </c>
      <c r="E18" s="473">
        <v>300000</v>
      </c>
      <c r="F18" s="474">
        <v>100</v>
      </c>
      <c r="G18" s="475">
        <v>0</v>
      </c>
      <c r="H18" s="475">
        <v>300000</v>
      </c>
      <c r="I18" s="474">
        <v>100</v>
      </c>
      <c r="J18" s="473">
        <v>0</v>
      </c>
      <c r="K18" s="471" t="s">
        <v>157</v>
      </c>
      <c r="L18" s="774"/>
      <c r="N18" s="514"/>
      <c r="Q18" s="470"/>
    </row>
    <row r="19" spans="1:17" s="469" customFormat="1" ht="45" customHeight="1">
      <c r="A19" s="471">
        <v>10</v>
      </c>
      <c r="B19" s="728" t="s">
        <v>189</v>
      </c>
      <c r="C19" s="472" t="s">
        <v>238</v>
      </c>
      <c r="D19" s="473">
        <v>300000</v>
      </c>
      <c r="E19" s="473">
        <v>300000</v>
      </c>
      <c r="F19" s="474">
        <v>100</v>
      </c>
      <c r="G19" s="475">
        <v>0</v>
      </c>
      <c r="H19" s="475">
        <v>300000</v>
      </c>
      <c r="I19" s="474">
        <v>100</v>
      </c>
      <c r="J19" s="473">
        <v>0</v>
      </c>
      <c r="K19" s="471" t="s">
        <v>150</v>
      </c>
      <c r="L19" s="774"/>
      <c r="N19" s="514"/>
      <c r="Q19" s="470"/>
    </row>
    <row r="20" spans="1:17" s="469" customFormat="1" ht="45">
      <c r="A20" s="471">
        <v>11</v>
      </c>
      <c r="B20" s="728" t="s">
        <v>393</v>
      </c>
      <c r="C20" s="472" t="s">
        <v>389</v>
      </c>
      <c r="D20" s="473">
        <v>200000</v>
      </c>
      <c r="E20" s="473">
        <v>200000</v>
      </c>
      <c r="F20" s="474">
        <v>100</v>
      </c>
      <c r="G20" s="475">
        <v>0</v>
      </c>
      <c r="H20" s="475">
        <v>200000</v>
      </c>
      <c r="I20" s="474">
        <v>100</v>
      </c>
      <c r="J20" s="473">
        <v>0</v>
      </c>
      <c r="K20" s="471" t="s">
        <v>394</v>
      </c>
      <c r="L20" s="774"/>
      <c r="N20" s="514"/>
      <c r="Q20" s="470"/>
    </row>
    <row r="21" spans="1:17" s="482" customFormat="1" ht="26.1" customHeight="1">
      <c r="A21" s="476"/>
      <c r="B21" s="477"/>
      <c r="C21" s="478"/>
      <c r="D21" s="479"/>
      <c r="E21" s="480"/>
      <c r="F21" s="481"/>
      <c r="G21" s="480"/>
      <c r="H21" s="480"/>
      <c r="I21" s="481"/>
      <c r="J21" s="480"/>
      <c r="K21" s="479"/>
      <c r="L21" s="775"/>
      <c r="N21" s="508"/>
      <c r="Q21" s="483"/>
    </row>
  </sheetData>
  <sortState xmlns:xlrd2="http://schemas.microsoft.com/office/spreadsheetml/2017/richdata2" ref="A9:N13">
    <sortCondition ref="I9:I13"/>
  </sortState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G2" sqref="G2:H15"/>
    </sheetView>
  </sheetViews>
  <sheetFormatPr defaultRowHeight="18"/>
  <cols>
    <col min="1" max="1" width="9.28515625" style="113" bestFit="1" customWidth="1"/>
    <col min="2" max="3" width="9.28515625" style="19" bestFit="1" customWidth="1"/>
    <col min="4" max="4" width="15.5703125" style="22" hidden="1" customWidth="1"/>
    <col min="5" max="5" width="46.5703125" style="22" customWidth="1"/>
    <col min="6" max="6" width="20.7109375" style="23" customWidth="1"/>
    <col min="7" max="7" width="20.28515625" style="23" customWidth="1"/>
    <col min="8" max="8" width="10.42578125" style="22" customWidth="1"/>
    <col min="9" max="256" width="9.140625" style="6"/>
    <col min="257" max="259" width="9.28515625" style="6" bestFit="1" customWidth="1"/>
    <col min="260" max="260" width="11" style="6" bestFit="1" customWidth="1"/>
    <col min="261" max="261" width="35.7109375" style="6" bestFit="1" customWidth="1"/>
    <col min="262" max="262" width="23.85546875" style="6" bestFit="1" customWidth="1"/>
    <col min="263" max="263" width="20.5703125" style="6" bestFit="1" customWidth="1"/>
    <col min="264" max="512" width="9.140625" style="6"/>
    <col min="513" max="515" width="9.28515625" style="6" bestFit="1" customWidth="1"/>
    <col min="516" max="516" width="11" style="6" bestFit="1" customWidth="1"/>
    <col min="517" max="517" width="35.7109375" style="6" bestFit="1" customWidth="1"/>
    <col min="518" max="518" width="23.85546875" style="6" bestFit="1" customWidth="1"/>
    <col min="519" max="519" width="20.5703125" style="6" bestFit="1" customWidth="1"/>
    <col min="520" max="768" width="9.140625" style="6"/>
    <col min="769" max="771" width="9.28515625" style="6" bestFit="1" customWidth="1"/>
    <col min="772" max="772" width="11" style="6" bestFit="1" customWidth="1"/>
    <col min="773" max="773" width="35.7109375" style="6" bestFit="1" customWidth="1"/>
    <col min="774" max="774" width="23.85546875" style="6" bestFit="1" customWidth="1"/>
    <col min="775" max="775" width="20.5703125" style="6" bestFit="1" customWidth="1"/>
    <col min="776" max="1024" width="9.140625" style="6"/>
    <col min="1025" max="1027" width="9.28515625" style="6" bestFit="1" customWidth="1"/>
    <col min="1028" max="1028" width="11" style="6" bestFit="1" customWidth="1"/>
    <col min="1029" max="1029" width="35.7109375" style="6" bestFit="1" customWidth="1"/>
    <col min="1030" max="1030" width="23.85546875" style="6" bestFit="1" customWidth="1"/>
    <col min="1031" max="1031" width="20.5703125" style="6" bestFit="1" customWidth="1"/>
    <col min="1032" max="1280" width="9.140625" style="6"/>
    <col min="1281" max="1283" width="9.28515625" style="6" bestFit="1" customWidth="1"/>
    <col min="1284" max="1284" width="11" style="6" bestFit="1" customWidth="1"/>
    <col min="1285" max="1285" width="35.7109375" style="6" bestFit="1" customWidth="1"/>
    <col min="1286" max="1286" width="23.85546875" style="6" bestFit="1" customWidth="1"/>
    <col min="1287" max="1287" width="20.5703125" style="6" bestFit="1" customWidth="1"/>
    <col min="1288" max="1536" width="9.140625" style="6"/>
    <col min="1537" max="1539" width="9.28515625" style="6" bestFit="1" customWidth="1"/>
    <col min="1540" max="1540" width="11" style="6" bestFit="1" customWidth="1"/>
    <col min="1541" max="1541" width="35.7109375" style="6" bestFit="1" customWidth="1"/>
    <col min="1542" max="1542" width="23.85546875" style="6" bestFit="1" customWidth="1"/>
    <col min="1543" max="1543" width="20.5703125" style="6" bestFit="1" customWidth="1"/>
    <col min="1544" max="1792" width="9.140625" style="6"/>
    <col min="1793" max="1795" width="9.28515625" style="6" bestFit="1" customWidth="1"/>
    <col min="1796" max="1796" width="11" style="6" bestFit="1" customWidth="1"/>
    <col min="1797" max="1797" width="35.7109375" style="6" bestFit="1" customWidth="1"/>
    <col min="1798" max="1798" width="23.85546875" style="6" bestFit="1" customWidth="1"/>
    <col min="1799" max="1799" width="20.5703125" style="6" bestFit="1" customWidth="1"/>
    <col min="1800" max="2048" width="9.140625" style="6"/>
    <col min="2049" max="2051" width="9.28515625" style="6" bestFit="1" customWidth="1"/>
    <col min="2052" max="2052" width="11" style="6" bestFit="1" customWidth="1"/>
    <col min="2053" max="2053" width="35.7109375" style="6" bestFit="1" customWidth="1"/>
    <col min="2054" max="2054" width="23.85546875" style="6" bestFit="1" customWidth="1"/>
    <col min="2055" max="2055" width="20.5703125" style="6" bestFit="1" customWidth="1"/>
    <col min="2056" max="2304" width="9.140625" style="6"/>
    <col min="2305" max="2307" width="9.28515625" style="6" bestFit="1" customWidth="1"/>
    <col min="2308" max="2308" width="11" style="6" bestFit="1" customWidth="1"/>
    <col min="2309" max="2309" width="35.7109375" style="6" bestFit="1" customWidth="1"/>
    <col min="2310" max="2310" width="23.85546875" style="6" bestFit="1" customWidth="1"/>
    <col min="2311" max="2311" width="20.5703125" style="6" bestFit="1" customWidth="1"/>
    <col min="2312" max="2560" width="9.140625" style="6"/>
    <col min="2561" max="2563" width="9.28515625" style="6" bestFit="1" customWidth="1"/>
    <col min="2564" max="2564" width="11" style="6" bestFit="1" customWidth="1"/>
    <col min="2565" max="2565" width="35.7109375" style="6" bestFit="1" customWidth="1"/>
    <col min="2566" max="2566" width="23.85546875" style="6" bestFit="1" customWidth="1"/>
    <col min="2567" max="2567" width="20.5703125" style="6" bestFit="1" customWidth="1"/>
    <col min="2568" max="2816" width="9.140625" style="6"/>
    <col min="2817" max="2819" width="9.28515625" style="6" bestFit="1" customWidth="1"/>
    <col min="2820" max="2820" width="11" style="6" bestFit="1" customWidth="1"/>
    <col min="2821" max="2821" width="35.7109375" style="6" bestFit="1" customWidth="1"/>
    <col min="2822" max="2822" width="23.85546875" style="6" bestFit="1" customWidth="1"/>
    <col min="2823" max="2823" width="20.5703125" style="6" bestFit="1" customWidth="1"/>
    <col min="2824" max="3072" width="9.140625" style="6"/>
    <col min="3073" max="3075" width="9.28515625" style="6" bestFit="1" customWidth="1"/>
    <col min="3076" max="3076" width="11" style="6" bestFit="1" customWidth="1"/>
    <col min="3077" max="3077" width="35.7109375" style="6" bestFit="1" customWidth="1"/>
    <col min="3078" max="3078" width="23.85546875" style="6" bestFit="1" customWidth="1"/>
    <col min="3079" max="3079" width="20.5703125" style="6" bestFit="1" customWidth="1"/>
    <col min="3080" max="3328" width="9.140625" style="6"/>
    <col min="3329" max="3331" width="9.28515625" style="6" bestFit="1" customWidth="1"/>
    <col min="3332" max="3332" width="11" style="6" bestFit="1" customWidth="1"/>
    <col min="3333" max="3333" width="35.7109375" style="6" bestFit="1" customWidth="1"/>
    <col min="3334" max="3334" width="23.85546875" style="6" bestFit="1" customWidth="1"/>
    <col min="3335" max="3335" width="20.5703125" style="6" bestFit="1" customWidth="1"/>
    <col min="3336" max="3584" width="9.140625" style="6"/>
    <col min="3585" max="3587" width="9.28515625" style="6" bestFit="1" customWidth="1"/>
    <col min="3588" max="3588" width="11" style="6" bestFit="1" customWidth="1"/>
    <col min="3589" max="3589" width="35.7109375" style="6" bestFit="1" customWidth="1"/>
    <col min="3590" max="3590" width="23.85546875" style="6" bestFit="1" customWidth="1"/>
    <col min="3591" max="3591" width="20.5703125" style="6" bestFit="1" customWidth="1"/>
    <col min="3592" max="3840" width="9.140625" style="6"/>
    <col min="3841" max="3843" width="9.28515625" style="6" bestFit="1" customWidth="1"/>
    <col min="3844" max="3844" width="11" style="6" bestFit="1" customWidth="1"/>
    <col min="3845" max="3845" width="35.7109375" style="6" bestFit="1" customWidth="1"/>
    <col min="3846" max="3846" width="23.85546875" style="6" bestFit="1" customWidth="1"/>
    <col min="3847" max="3847" width="20.5703125" style="6" bestFit="1" customWidth="1"/>
    <col min="3848" max="4096" width="9.140625" style="6"/>
    <col min="4097" max="4099" width="9.28515625" style="6" bestFit="1" customWidth="1"/>
    <col min="4100" max="4100" width="11" style="6" bestFit="1" customWidth="1"/>
    <col min="4101" max="4101" width="35.7109375" style="6" bestFit="1" customWidth="1"/>
    <col min="4102" max="4102" width="23.85546875" style="6" bestFit="1" customWidth="1"/>
    <col min="4103" max="4103" width="20.5703125" style="6" bestFit="1" customWidth="1"/>
    <col min="4104" max="4352" width="9.140625" style="6"/>
    <col min="4353" max="4355" width="9.28515625" style="6" bestFit="1" customWidth="1"/>
    <col min="4356" max="4356" width="11" style="6" bestFit="1" customWidth="1"/>
    <col min="4357" max="4357" width="35.7109375" style="6" bestFit="1" customWidth="1"/>
    <col min="4358" max="4358" width="23.85546875" style="6" bestFit="1" customWidth="1"/>
    <col min="4359" max="4359" width="20.5703125" style="6" bestFit="1" customWidth="1"/>
    <col min="4360" max="4608" width="9.140625" style="6"/>
    <col min="4609" max="4611" width="9.28515625" style="6" bestFit="1" customWidth="1"/>
    <col min="4612" max="4612" width="11" style="6" bestFit="1" customWidth="1"/>
    <col min="4613" max="4613" width="35.7109375" style="6" bestFit="1" customWidth="1"/>
    <col min="4614" max="4614" width="23.85546875" style="6" bestFit="1" customWidth="1"/>
    <col min="4615" max="4615" width="20.5703125" style="6" bestFit="1" customWidth="1"/>
    <col min="4616" max="4864" width="9.140625" style="6"/>
    <col min="4865" max="4867" width="9.28515625" style="6" bestFit="1" customWidth="1"/>
    <col min="4868" max="4868" width="11" style="6" bestFit="1" customWidth="1"/>
    <col min="4869" max="4869" width="35.7109375" style="6" bestFit="1" customWidth="1"/>
    <col min="4870" max="4870" width="23.85546875" style="6" bestFit="1" customWidth="1"/>
    <col min="4871" max="4871" width="20.5703125" style="6" bestFit="1" customWidth="1"/>
    <col min="4872" max="5120" width="9.140625" style="6"/>
    <col min="5121" max="5123" width="9.28515625" style="6" bestFit="1" customWidth="1"/>
    <col min="5124" max="5124" width="11" style="6" bestFit="1" customWidth="1"/>
    <col min="5125" max="5125" width="35.7109375" style="6" bestFit="1" customWidth="1"/>
    <col min="5126" max="5126" width="23.85546875" style="6" bestFit="1" customWidth="1"/>
    <col min="5127" max="5127" width="20.5703125" style="6" bestFit="1" customWidth="1"/>
    <col min="5128" max="5376" width="9.140625" style="6"/>
    <col min="5377" max="5379" width="9.28515625" style="6" bestFit="1" customWidth="1"/>
    <col min="5380" max="5380" width="11" style="6" bestFit="1" customWidth="1"/>
    <col min="5381" max="5381" width="35.7109375" style="6" bestFit="1" customWidth="1"/>
    <col min="5382" max="5382" width="23.85546875" style="6" bestFit="1" customWidth="1"/>
    <col min="5383" max="5383" width="20.5703125" style="6" bestFit="1" customWidth="1"/>
    <col min="5384" max="5632" width="9.140625" style="6"/>
    <col min="5633" max="5635" width="9.28515625" style="6" bestFit="1" customWidth="1"/>
    <col min="5636" max="5636" width="11" style="6" bestFit="1" customWidth="1"/>
    <col min="5637" max="5637" width="35.7109375" style="6" bestFit="1" customWidth="1"/>
    <col min="5638" max="5638" width="23.85546875" style="6" bestFit="1" customWidth="1"/>
    <col min="5639" max="5639" width="20.5703125" style="6" bestFit="1" customWidth="1"/>
    <col min="5640" max="5888" width="9.140625" style="6"/>
    <col min="5889" max="5891" width="9.28515625" style="6" bestFit="1" customWidth="1"/>
    <col min="5892" max="5892" width="11" style="6" bestFit="1" customWidth="1"/>
    <col min="5893" max="5893" width="35.7109375" style="6" bestFit="1" customWidth="1"/>
    <col min="5894" max="5894" width="23.85546875" style="6" bestFit="1" customWidth="1"/>
    <col min="5895" max="5895" width="20.5703125" style="6" bestFit="1" customWidth="1"/>
    <col min="5896" max="6144" width="9.140625" style="6"/>
    <col min="6145" max="6147" width="9.28515625" style="6" bestFit="1" customWidth="1"/>
    <col min="6148" max="6148" width="11" style="6" bestFit="1" customWidth="1"/>
    <col min="6149" max="6149" width="35.7109375" style="6" bestFit="1" customWidth="1"/>
    <col min="6150" max="6150" width="23.85546875" style="6" bestFit="1" customWidth="1"/>
    <col min="6151" max="6151" width="20.5703125" style="6" bestFit="1" customWidth="1"/>
    <col min="6152" max="6400" width="9.140625" style="6"/>
    <col min="6401" max="6403" width="9.28515625" style="6" bestFit="1" customWidth="1"/>
    <col min="6404" max="6404" width="11" style="6" bestFit="1" customWidth="1"/>
    <col min="6405" max="6405" width="35.7109375" style="6" bestFit="1" customWidth="1"/>
    <col min="6406" max="6406" width="23.85546875" style="6" bestFit="1" customWidth="1"/>
    <col min="6407" max="6407" width="20.5703125" style="6" bestFit="1" customWidth="1"/>
    <col min="6408" max="6656" width="9.140625" style="6"/>
    <col min="6657" max="6659" width="9.28515625" style="6" bestFit="1" customWidth="1"/>
    <col min="6660" max="6660" width="11" style="6" bestFit="1" customWidth="1"/>
    <col min="6661" max="6661" width="35.7109375" style="6" bestFit="1" customWidth="1"/>
    <col min="6662" max="6662" width="23.85546875" style="6" bestFit="1" customWidth="1"/>
    <col min="6663" max="6663" width="20.5703125" style="6" bestFit="1" customWidth="1"/>
    <col min="6664" max="6912" width="9.140625" style="6"/>
    <col min="6913" max="6915" width="9.28515625" style="6" bestFit="1" customWidth="1"/>
    <col min="6916" max="6916" width="11" style="6" bestFit="1" customWidth="1"/>
    <col min="6917" max="6917" width="35.7109375" style="6" bestFit="1" customWidth="1"/>
    <col min="6918" max="6918" width="23.85546875" style="6" bestFit="1" customWidth="1"/>
    <col min="6919" max="6919" width="20.5703125" style="6" bestFit="1" customWidth="1"/>
    <col min="6920" max="7168" width="9.140625" style="6"/>
    <col min="7169" max="7171" width="9.28515625" style="6" bestFit="1" customWidth="1"/>
    <col min="7172" max="7172" width="11" style="6" bestFit="1" customWidth="1"/>
    <col min="7173" max="7173" width="35.7109375" style="6" bestFit="1" customWidth="1"/>
    <col min="7174" max="7174" width="23.85546875" style="6" bestFit="1" customWidth="1"/>
    <col min="7175" max="7175" width="20.5703125" style="6" bestFit="1" customWidth="1"/>
    <col min="7176" max="7424" width="9.140625" style="6"/>
    <col min="7425" max="7427" width="9.28515625" style="6" bestFit="1" customWidth="1"/>
    <col min="7428" max="7428" width="11" style="6" bestFit="1" customWidth="1"/>
    <col min="7429" max="7429" width="35.7109375" style="6" bestFit="1" customWidth="1"/>
    <col min="7430" max="7430" width="23.85546875" style="6" bestFit="1" customWidth="1"/>
    <col min="7431" max="7431" width="20.5703125" style="6" bestFit="1" customWidth="1"/>
    <col min="7432" max="7680" width="9.140625" style="6"/>
    <col min="7681" max="7683" width="9.28515625" style="6" bestFit="1" customWidth="1"/>
    <col min="7684" max="7684" width="11" style="6" bestFit="1" customWidth="1"/>
    <col min="7685" max="7685" width="35.7109375" style="6" bestFit="1" customWidth="1"/>
    <col min="7686" max="7686" width="23.85546875" style="6" bestFit="1" customWidth="1"/>
    <col min="7687" max="7687" width="20.5703125" style="6" bestFit="1" customWidth="1"/>
    <col min="7688" max="7936" width="9.140625" style="6"/>
    <col min="7937" max="7939" width="9.28515625" style="6" bestFit="1" customWidth="1"/>
    <col min="7940" max="7940" width="11" style="6" bestFit="1" customWidth="1"/>
    <col min="7941" max="7941" width="35.7109375" style="6" bestFit="1" customWidth="1"/>
    <col min="7942" max="7942" width="23.85546875" style="6" bestFit="1" customWidth="1"/>
    <col min="7943" max="7943" width="20.5703125" style="6" bestFit="1" customWidth="1"/>
    <col min="7944" max="8192" width="9.140625" style="6"/>
    <col min="8193" max="8195" width="9.28515625" style="6" bestFit="1" customWidth="1"/>
    <col min="8196" max="8196" width="11" style="6" bestFit="1" customWidth="1"/>
    <col min="8197" max="8197" width="35.7109375" style="6" bestFit="1" customWidth="1"/>
    <col min="8198" max="8198" width="23.85546875" style="6" bestFit="1" customWidth="1"/>
    <col min="8199" max="8199" width="20.5703125" style="6" bestFit="1" customWidth="1"/>
    <col min="8200" max="8448" width="9.140625" style="6"/>
    <col min="8449" max="8451" width="9.28515625" style="6" bestFit="1" customWidth="1"/>
    <col min="8452" max="8452" width="11" style="6" bestFit="1" customWidth="1"/>
    <col min="8453" max="8453" width="35.7109375" style="6" bestFit="1" customWidth="1"/>
    <col min="8454" max="8454" width="23.85546875" style="6" bestFit="1" customWidth="1"/>
    <col min="8455" max="8455" width="20.5703125" style="6" bestFit="1" customWidth="1"/>
    <col min="8456" max="8704" width="9.140625" style="6"/>
    <col min="8705" max="8707" width="9.28515625" style="6" bestFit="1" customWidth="1"/>
    <col min="8708" max="8708" width="11" style="6" bestFit="1" customWidth="1"/>
    <col min="8709" max="8709" width="35.7109375" style="6" bestFit="1" customWidth="1"/>
    <col min="8710" max="8710" width="23.85546875" style="6" bestFit="1" customWidth="1"/>
    <col min="8711" max="8711" width="20.5703125" style="6" bestFit="1" customWidth="1"/>
    <col min="8712" max="8960" width="9.140625" style="6"/>
    <col min="8961" max="8963" width="9.28515625" style="6" bestFit="1" customWidth="1"/>
    <col min="8964" max="8964" width="11" style="6" bestFit="1" customWidth="1"/>
    <col min="8965" max="8965" width="35.7109375" style="6" bestFit="1" customWidth="1"/>
    <col min="8966" max="8966" width="23.85546875" style="6" bestFit="1" customWidth="1"/>
    <col min="8967" max="8967" width="20.5703125" style="6" bestFit="1" customWidth="1"/>
    <col min="8968" max="9216" width="9.140625" style="6"/>
    <col min="9217" max="9219" width="9.28515625" style="6" bestFit="1" customWidth="1"/>
    <col min="9220" max="9220" width="11" style="6" bestFit="1" customWidth="1"/>
    <col min="9221" max="9221" width="35.7109375" style="6" bestFit="1" customWidth="1"/>
    <col min="9222" max="9222" width="23.85546875" style="6" bestFit="1" customWidth="1"/>
    <col min="9223" max="9223" width="20.5703125" style="6" bestFit="1" customWidth="1"/>
    <col min="9224" max="9472" width="9.140625" style="6"/>
    <col min="9473" max="9475" width="9.28515625" style="6" bestFit="1" customWidth="1"/>
    <col min="9476" max="9476" width="11" style="6" bestFit="1" customWidth="1"/>
    <col min="9477" max="9477" width="35.7109375" style="6" bestFit="1" customWidth="1"/>
    <col min="9478" max="9478" width="23.85546875" style="6" bestFit="1" customWidth="1"/>
    <col min="9479" max="9479" width="20.5703125" style="6" bestFit="1" customWidth="1"/>
    <col min="9480" max="9728" width="9.140625" style="6"/>
    <col min="9729" max="9731" width="9.28515625" style="6" bestFit="1" customWidth="1"/>
    <col min="9732" max="9732" width="11" style="6" bestFit="1" customWidth="1"/>
    <col min="9733" max="9733" width="35.7109375" style="6" bestFit="1" customWidth="1"/>
    <col min="9734" max="9734" width="23.85546875" style="6" bestFit="1" customWidth="1"/>
    <col min="9735" max="9735" width="20.5703125" style="6" bestFit="1" customWidth="1"/>
    <col min="9736" max="9984" width="9.140625" style="6"/>
    <col min="9985" max="9987" width="9.28515625" style="6" bestFit="1" customWidth="1"/>
    <col min="9988" max="9988" width="11" style="6" bestFit="1" customWidth="1"/>
    <col min="9989" max="9989" width="35.7109375" style="6" bestFit="1" customWidth="1"/>
    <col min="9990" max="9990" width="23.85546875" style="6" bestFit="1" customWidth="1"/>
    <col min="9991" max="9991" width="20.5703125" style="6" bestFit="1" customWidth="1"/>
    <col min="9992" max="10240" width="9.140625" style="6"/>
    <col min="10241" max="10243" width="9.28515625" style="6" bestFit="1" customWidth="1"/>
    <col min="10244" max="10244" width="11" style="6" bestFit="1" customWidth="1"/>
    <col min="10245" max="10245" width="35.7109375" style="6" bestFit="1" customWidth="1"/>
    <col min="10246" max="10246" width="23.85546875" style="6" bestFit="1" customWidth="1"/>
    <col min="10247" max="10247" width="20.5703125" style="6" bestFit="1" customWidth="1"/>
    <col min="10248" max="10496" width="9.140625" style="6"/>
    <col min="10497" max="10499" width="9.28515625" style="6" bestFit="1" customWidth="1"/>
    <col min="10500" max="10500" width="11" style="6" bestFit="1" customWidth="1"/>
    <col min="10501" max="10501" width="35.7109375" style="6" bestFit="1" customWidth="1"/>
    <col min="10502" max="10502" width="23.85546875" style="6" bestFit="1" customWidth="1"/>
    <col min="10503" max="10503" width="20.5703125" style="6" bestFit="1" customWidth="1"/>
    <col min="10504" max="10752" width="9.140625" style="6"/>
    <col min="10753" max="10755" width="9.28515625" style="6" bestFit="1" customWidth="1"/>
    <col min="10756" max="10756" width="11" style="6" bestFit="1" customWidth="1"/>
    <col min="10757" max="10757" width="35.7109375" style="6" bestFit="1" customWidth="1"/>
    <col min="10758" max="10758" width="23.85546875" style="6" bestFit="1" customWidth="1"/>
    <col min="10759" max="10759" width="20.5703125" style="6" bestFit="1" customWidth="1"/>
    <col min="10760" max="11008" width="9.140625" style="6"/>
    <col min="11009" max="11011" width="9.28515625" style="6" bestFit="1" customWidth="1"/>
    <col min="11012" max="11012" width="11" style="6" bestFit="1" customWidth="1"/>
    <col min="11013" max="11013" width="35.7109375" style="6" bestFit="1" customWidth="1"/>
    <col min="11014" max="11014" width="23.85546875" style="6" bestFit="1" customWidth="1"/>
    <col min="11015" max="11015" width="20.5703125" style="6" bestFit="1" customWidth="1"/>
    <col min="11016" max="11264" width="9.140625" style="6"/>
    <col min="11265" max="11267" width="9.28515625" style="6" bestFit="1" customWidth="1"/>
    <col min="11268" max="11268" width="11" style="6" bestFit="1" customWidth="1"/>
    <col min="11269" max="11269" width="35.7109375" style="6" bestFit="1" customWidth="1"/>
    <col min="11270" max="11270" width="23.85546875" style="6" bestFit="1" customWidth="1"/>
    <col min="11271" max="11271" width="20.5703125" style="6" bestFit="1" customWidth="1"/>
    <col min="11272" max="11520" width="9.140625" style="6"/>
    <col min="11521" max="11523" width="9.28515625" style="6" bestFit="1" customWidth="1"/>
    <col min="11524" max="11524" width="11" style="6" bestFit="1" customWidth="1"/>
    <col min="11525" max="11525" width="35.7109375" style="6" bestFit="1" customWidth="1"/>
    <col min="11526" max="11526" width="23.85546875" style="6" bestFit="1" customWidth="1"/>
    <col min="11527" max="11527" width="20.5703125" style="6" bestFit="1" customWidth="1"/>
    <col min="11528" max="11776" width="9.140625" style="6"/>
    <col min="11777" max="11779" width="9.28515625" style="6" bestFit="1" customWidth="1"/>
    <col min="11780" max="11780" width="11" style="6" bestFit="1" customWidth="1"/>
    <col min="11781" max="11781" width="35.7109375" style="6" bestFit="1" customWidth="1"/>
    <col min="11782" max="11782" width="23.85546875" style="6" bestFit="1" customWidth="1"/>
    <col min="11783" max="11783" width="20.5703125" style="6" bestFit="1" customWidth="1"/>
    <col min="11784" max="12032" width="9.140625" style="6"/>
    <col min="12033" max="12035" width="9.28515625" style="6" bestFit="1" customWidth="1"/>
    <col min="12036" max="12036" width="11" style="6" bestFit="1" customWidth="1"/>
    <col min="12037" max="12037" width="35.7109375" style="6" bestFit="1" customWidth="1"/>
    <col min="12038" max="12038" width="23.85546875" style="6" bestFit="1" customWidth="1"/>
    <col min="12039" max="12039" width="20.5703125" style="6" bestFit="1" customWidth="1"/>
    <col min="12040" max="12288" width="9.140625" style="6"/>
    <col min="12289" max="12291" width="9.28515625" style="6" bestFit="1" customWidth="1"/>
    <col min="12292" max="12292" width="11" style="6" bestFit="1" customWidth="1"/>
    <col min="12293" max="12293" width="35.7109375" style="6" bestFit="1" customWidth="1"/>
    <col min="12294" max="12294" width="23.85546875" style="6" bestFit="1" customWidth="1"/>
    <col min="12295" max="12295" width="20.5703125" style="6" bestFit="1" customWidth="1"/>
    <col min="12296" max="12544" width="9.140625" style="6"/>
    <col min="12545" max="12547" width="9.28515625" style="6" bestFit="1" customWidth="1"/>
    <col min="12548" max="12548" width="11" style="6" bestFit="1" customWidth="1"/>
    <col min="12549" max="12549" width="35.7109375" style="6" bestFit="1" customWidth="1"/>
    <col min="12550" max="12550" width="23.85546875" style="6" bestFit="1" customWidth="1"/>
    <col min="12551" max="12551" width="20.5703125" style="6" bestFit="1" customWidth="1"/>
    <col min="12552" max="12800" width="9.140625" style="6"/>
    <col min="12801" max="12803" width="9.28515625" style="6" bestFit="1" customWidth="1"/>
    <col min="12804" max="12804" width="11" style="6" bestFit="1" customWidth="1"/>
    <col min="12805" max="12805" width="35.7109375" style="6" bestFit="1" customWidth="1"/>
    <col min="12806" max="12806" width="23.85546875" style="6" bestFit="1" customWidth="1"/>
    <col min="12807" max="12807" width="20.5703125" style="6" bestFit="1" customWidth="1"/>
    <col min="12808" max="13056" width="9.140625" style="6"/>
    <col min="13057" max="13059" width="9.28515625" style="6" bestFit="1" customWidth="1"/>
    <col min="13060" max="13060" width="11" style="6" bestFit="1" customWidth="1"/>
    <col min="13061" max="13061" width="35.7109375" style="6" bestFit="1" customWidth="1"/>
    <col min="13062" max="13062" width="23.85546875" style="6" bestFit="1" customWidth="1"/>
    <col min="13063" max="13063" width="20.5703125" style="6" bestFit="1" customWidth="1"/>
    <col min="13064" max="13312" width="9.140625" style="6"/>
    <col min="13313" max="13315" width="9.28515625" style="6" bestFit="1" customWidth="1"/>
    <col min="13316" max="13316" width="11" style="6" bestFit="1" customWidth="1"/>
    <col min="13317" max="13317" width="35.7109375" style="6" bestFit="1" customWidth="1"/>
    <col min="13318" max="13318" width="23.85546875" style="6" bestFit="1" customWidth="1"/>
    <col min="13319" max="13319" width="20.5703125" style="6" bestFit="1" customWidth="1"/>
    <col min="13320" max="13568" width="9.140625" style="6"/>
    <col min="13569" max="13571" width="9.28515625" style="6" bestFit="1" customWidth="1"/>
    <col min="13572" max="13572" width="11" style="6" bestFit="1" customWidth="1"/>
    <col min="13573" max="13573" width="35.7109375" style="6" bestFit="1" customWidth="1"/>
    <col min="13574" max="13574" width="23.85546875" style="6" bestFit="1" customWidth="1"/>
    <col min="13575" max="13575" width="20.5703125" style="6" bestFit="1" customWidth="1"/>
    <col min="13576" max="13824" width="9.140625" style="6"/>
    <col min="13825" max="13827" width="9.28515625" style="6" bestFit="1" customWidth="1"/>
    <col min="13828" max="13828" width="11" style="6" bestFit="1" customWidth="1"/>
    <col min="13829" max="13829" width="35.7109375" style="6" bestFit="1" customWidth="1"/>
    <col min="13830" max="13830" width="23.85546875" style="6" bestFit="1" customWidth="1"/>
    <col min="13831" max="13831" width="20.5703125" style="6" bestFit="1" customWidth="1"/>
    <col min="13832" max="14080" width="9.140625" style="6"/>
    <col min="14081" max="14083" width="9.28515625" style="6" bestFit="1" customWidth="1"/>
    <col min="14084" max="14084" width="11" style="6" bestFit="1" customWidth="1"/>
    <col min="14085" max="14085" width="35.7109375" style="6" bestFit="1" customWidth="1"/>
    <col min="14086" max="14086" width="23.85546875" style="6" bestFit="1" customWidth="1"/>
    <col min="14087" max="14087" width="20.5703125" style="6" bestFit="1" customWidth="1"/>
    <col min="14088" max="14336" width="9.140625" style="6"/>
    <col min="14337" max="14339" width="9.28515625" style="6" bestFit="1" customWidth="1"/>
    <col min="14340" max="14340" width="11" style="6" bestFit="1" customWidth="1"/>
    <col min="14341" max="14341" width="35.7109375" style="6" bestFit="1" customWidth="1"/>
    <col min="14342" max="14342" width="23.85546875" style="6" bestFit="1" customWidth="1"/>
    <col min="14343" max="14343" width="20.5703125" style="6" bestFit="1" customWidth="1"/>
    <col min="14344" max="14592" width="9.140625" style="6"/>
    <col min="14593" max="14595" width="9.28515625" style="6" bestFit="1" customWidth="1"/>
    <col min="14596" max="14596" width="11" style="6" bestFit="1" customWidth="1"/>
    <col min="14597" max="14597" width="35.7109375" style="6" bestFit="1" customWidth="1"/>
    <col min="14598" max="14598" width="23.85546875" style="6" bestFit="1" customWidth="1"/>
    <col min="14599" max="14599" width="20.5703125" style="6" bestFit="1" customWidth="1"/>
    <col min="14600" max="14848" width="9.140625" style="6"/>
    <col min="14849" max="14851" width="9.28515625" style="6" bestFit="1" customWidth="1"/>
    <col min="14852" max="14852" width="11" style="6" bestFit="1" customWidth="1"/>
    <col min="14853" max="14853" width="35.7109375" style="6" bestFit="1" customWidth="1"/>
    <col min="14854" max="14854" width="23.85546875" style="6" bestFit="1" customWidth="1"/>
    <col min="14855" max="14855" width="20.5703125" style="6" bestFit="1" customWidth="1"/>
    <col min="14856" max="15104" width="9.140625" style="6"/>
    <col min="15105" max="15107" width="9.28515625" style="6" bestFit="1" customWidth="1"/>
    <col min="15108" max="15108" width="11" style="6" bestFit="1" customWidth="1"/>
    <col min="15109" max="15109" width="35.7109375" style="6" bestFit="1" customWidth="1"/>
    <col min="15110" max="15110" width="23.85546875" style="6" bestFit="1" customWidth="1"/>
    <col min="15111" max="15111" width="20.5703125" style="6" bestFit="1" customWidth="1"/>
    <col min="15112" max="15360" width="9.140625" style="6"/>
    <col min="15361" max="15363" width="9.28515625" style="6" bestFit="1" customWidth="1"/>
    <col min="15364" max="15364" width="11" style="6" bestFit="1" customWidth="1"/>
    <col min="15365" max="15365" width="35.7109375" style="6" bestFit="1" customWidth="1"/>
    <col min="15366" max="15366" width="23.85546875" style="6" bestFit="1" customWidth="1"/>
    <col min="15367" max="15367" width="20.5703125" style="6" bestFit="1" customWidth="1"/>
    <col min="15368" max="15616" width="9.140625" style="6"/>
    <col min="15617" max="15619" width="9.28515625" style="6" bestFit="1" customWidth="1"/>
    <col min="15620" max="15620" width="11" style="6" bestFit="1" customWidth="1"/>
    <col min="15621" max="15621" width="35.7109375" style="6" bestFit="1" customWidth="1"/>
    <col min="15622" max="15622" width="23.85546875" style="6" bestFit="1" customWidth="1"/>
    <col min="15623" max="15623" width="20.5703125" style="6" bestFit="1" customWidth="1"/>
    <col min="15624" max="15872" width="9.140625" style="6"/>
    <col min="15873" max="15875" width="9.28515625" style="6" bestFit="1" customWidth="1"/>
    <col min="15876" max="15876" width="11" style="6" bestFit="1" customWidth="1"/>
    <col min="15877" max="15877" width="35.7109375" style="6" bestFit="1" customWidth="1"/>
    <col min="15878" max="15878" width="23.85546875" style="6" bestFit="1" customWidth="1"/>
    <col min="15879" max="15879" width="20.5703125" style="6" bestFit="1" customWidth="1"/>
    <col min="15880" max="16128" width="9.140625" style="6"/>
    <col min="16129" max="16131" width="9.28515625" style="6" bestFit="1" customWidth="1"/>
    <col min="16132" max="16132" width="11" style="6" bestFit="1" customWidth="1"/>
    <col min="16133" max="16133" width="35.7109375" style="6" bestFit="1" customWidth="1"/>
    <col min="16134" max="16134" width="23.85546875" style="6" bestFit="1" customWidth="1"/>
    <col min="16135" max="16135" width="20.5703125" style="6" bestFit="1" customWidth="1"/>
    <col min="16136" max="16384" width="9.140625" style="6"/>
  </cols>
  <sheetData>
    <row r="1" spans="1:10" s="18" customFormat="1" ht="26.25" customHeight="1" thickBot="1">
      <c r="A1" s="46" t="s">
        <v>135</v>
      </c>
      <c r="B1" s="46" t="s">
        <v>136</v>
      </c>
      <c r="C1" s="46" t="s">
        <v>137</v>
      </c>
      <c r="D1" s="47" t="s">
        <v>138</v>
      </c>
      <c r="E1" s="46" t="s">
        <v>139</v>
      </c>
      <c r="F1" s="48" t="s">
        <v>140</v>
      </c>
      <c r="G1" s="48" t="s">
        <v>141</v>
      </c>
      <c r="H1" s="46" t="s">
        <v>142</v>
      </c>
    </row>
    <row r="2" spans="1:10" s="7" customFormat="1" ht="21" customHeight="1" thickTop="1">
      <c r="A2" s="110">
        <v>2568</v>
      </c>
      <c r="B2" s="115">
        <v>2</v>
      </c>
      <c r="C2" s="115">
        <v>2</v>
      </c>
      <c r="D2" s="102">
        <v>1500400004.0999999</v>
      </c>
      <c r="E2" s="103" t="s">
        <v>114</v>
      </c>
      <c r="F2" s="50">
        <v>1242200</v>
      </c>
      <c r="G2" s="50">
        <v>1107325.6200000001</v>
      </c>
      <c r="H2" s="50">
        <v>89.142297536628575</v>
      </c>
      <c r="I2" s="9"/>
    </row>
    <row r="3" spans="1:10" ht="21" customHeight="1">
      <c r="A3" s="111">
        <v>2568</v>
      </c>
      <c r="B3" s="104">
        <v>2</v>
      </c>
      <c r="C3" s="104">
        <v>2</v>
      </c>
      <c r="D3" s="105">
        <v>1500400125</v>
      </c>
      <c r="E3" s="106" t="s">
        <v>145</v>
      </c>
      <c r="F3" s="51">
        <v>2178700</v>
      </c>
      <c r="G3" s="51">
        <v>1986369.14</v>
      </c>
      <c r="H3" s="51">
        <v>91.172219213292337</v>
      </c>
      <c r="I3" s="10"/>
    </row>
    <row r="4" spans="1:10" ht="21" customHeight="1">
      <c r="A4" s="111">
        <v>2568</v>
      </c>
      <c r="B4" s="104">
        <v>2</v>
      </c>
      <c r="C4" s="104">
        <v>2</v>
      </c>
      <c r="D4" s="105">
        <v>1500400006</v>
      </c>
      <c r="E4" s="107" t="s">
        <v>115</v>
      </c>
      <c r="F4" s="51">
        <v>3339545</v>
      </c>
      <c r="G4" s="51">
        <v>2810294.52</v>
      </c>
      <c r="H4" s="51">
        <v>84.152018313872105</v>
      </c>
      <c r="I4" s="10"/>
    </row>
    <row r="5" spans="1:10" ht="21" customHeight="1">
      <c r="A5" s="111">
        <v>2568</v>
      </c>
      <c r="B5" s="104">
        <v>2</v>
      </c>
      <c r="C5" s="104">
        <v>2</v>
      </c>
      <c r="D5" s="105">
        <v>1500400004</v>
      </c>
      <c r="E5" s="107" t="s">
        <v>119</v>
      </c>
      <c r="F5" s="51">
        <v>3851744.91</v>
      </c>
      <c r="G5" s="51">
        <v>3055940.79</v>
      </c>
      <c r="H5" s="51">
        <v>79.339127107459461</v>
      </c>
      <c r="I5" s="10"/>
    </row>
    <row r="6" spans="1:10" ht="21" customHeight="1">
      <c r="A6" s="111">
        <v>2568</v>
      </c>
      <c r="B6" s="104">
        <v>2</v>
      </c>
      <c r="C6" s="104">
        <v>2</v>
      </c>
      <c r="D6" s="105">
        <v>1500400003</v>
      </c>
      <c r="E6" s="108" t="s">
        <v>182</v>
      </c>
      <c r="F6" s="51">
        <v>523900</v>
      </c>
      <c r="G6" s="51">
        <v>333327</v>
      </c>
      <c r="H6" s="51">
        <v>63.624164916968887</v>
      </c>
      <c r="I6" s="10"/>
    </row>
    <row r="7" spans="1:10" s="17" customFormat="1" ht="21" customHeight="1">
      <c r="A7" s="111">
        <v>2568</v>
      </c>
      <c r="B7" s="104">
        <v>2</v>
      </c>
      <c r="C7" s="104">
        <v>2</v>
      </c>
      <c r="D7" s="109">
        <v>1500400009</v>
      </c>
      <c r="E7" s="108" t="s">
        <v>123</v>
      </c>
      <c r="F7" s="51">
        <v>2957384</v>
      </c>
      <c r="G7" s="51">
        <v>2063001</v>
      </c>
      <c r="H7" s="51">
        <v>69.757630392265597</v>
      </c>
      <c r="I7" s="16"/>
    </row>
    <row r="8" spans="1:10" s="17" customFormat="1" ht="21" customHeight="1">
      <c r="A8" s="111">
        <v>2568</v>
      </c>
      <c r="B8" s="104">
        <v>2</v>
      </c>
      <c r="C8" s="104">
        <v>2</v>
      </c>
      <c r="D8" s="109">
        <v>1500400001</v>
      </c>
      <c r="E8" s="107" t="s">
        <v>116</v>
      </c>
      <c r="F8" s="67">
        <v>1865900</v>
      </c>
      <c r="G8" s="67">
        <v>1068777</v>
      </c>
      <c r="H8" s="51">
        <v>57.279436197009488</v>
      </c>
      <c r="I8" s="16"/>
    </row>
    <row r="9" spans="1:10" ht="21" customHeight="1">
      <c r="A9" s="111">
        <v>2568</v>
      </c>
      <c r="B9" s="104">
        <v>2</v>
      </c>
      <c r="C9" s="104">
        <v>2</v>
      </c>
      <c r="D9" s="109">
        <v>1500400007</v>
      </c>
      <c r="E9" s="107" t="s">
        <v>120</v>
      </c>
      <c r="F9" s="51">
        <v>414636265</v>
      </c>
      <c r="G9" s="51">
        <v>257093707.78999999</v>
      </c>
      <c r="H9" s="51">
        <v>62.004636229780814</v>
      </c>
      <c r="I9" s="10"/>
    </row>
    <row r="10" spans="1:10" ht="21" customHeight="1">
      <c r="A10" s="111">
        <v>2568</v>
      </c>
      <c r="B10" s="104">
        <v>2</v>
      </c>
      <c r="C10" s="104">
        <v>2</v>
      </c>
      <c r="D10" s="105">
        <v>1500400002</v>
      </c>
      <c r="E10" s="107" t="s">
        <v>118</v>
      </c>
      <c r="F10" s="51">
        <v>375425</v>
      </c>
      <c r="G10" s="51">
        <v>257723</v>
      </c>
      <c r="H10" s="51">
        <v>68.648331890524076</v>
      </c>
      <c r="I10" s="10"/>
    </row>
    <row r="11" spans="1:10" ht="21" customHeight="1">
      <c r="A11" s="111">
        <v>2568</v>
      </c>
      <c r="B11" s="104">
        <v>2</v>
      </c>
      <c r="C11" s="104">
        <v>2</v>
      </c>
      <c r="D11" s="105">
        <v>1500400010</v>
      </c>
      <c r="E11" s="107" t="s">
        <v>200</v>
      </c>
      <c r="F11" s="51">
        <v>11448290</v>
      </c>
      <c r="G11" s="51">
        <v>9055896.0299999993</v>
      </c>
      <c r="H11" s="51">
        <v>79.102608599188159</v>
      </c>
      <c r="I11" s="10"/>
    </row>
    <row r="12" spans="1:10" ht="21" customHeight="1">
      <c r="A12" s="111">
        <v>2568</v>
      </c>
      <c r="B12" s="104">
        <v>2</v>
      </c>
      <c r="C12" s="104">
        <v>2</v>
      </c>
      <c r="D12" s="105">
        <v>1500400008</v>
      </c>
      <c r="E12" s="107" t="s">
        <v>121</v>
      </c>
      <c r="F12" s="51">
        <v>2964255.15</v>
      </c>
      <c r="G12" s="51">
        <v>1431775.1</v>
      </c>
      <c r="H12" s="51">
        <v>48.301344774588657</v>
      </c>
      <c r="I12" s="10"/>
    </row>
    <row r="13" spans="1:10" ht="21" customHeight="1">
      <c r="A13" s="111">
        <v>2568</v>
      </c>
      <c r="B13" s="104">
        <v>2</v>
      </c>
      <c r="C13" s="104">
        <v>2</v>
      </c>
      <c r="D13" s="105">
        <v>1500400112</v>
      </c>
      <c r="E13" s="107" t="s">
        <v>86</v>
      </c>
      <c r="F13" s="51">
        <v>823600</v>
      </c>
      <c r="G13" s="51">
        <v>329863.71999999997</v>
      </c>
      <c r="H13" s="51">
        <v>40.051447304516749</v>
      </c>
      <c r="I13" s="10"/>
    </row>
    <row r="14" spans="1:10" s="17" customFormat="1" ht="21" customHeight="1">
      <c r="A14" s="111">
        <v>2568</v>
      </c>
      <c r="B14" s="104">
        <v>2</v>
      </c>
      <c r="C14" s="104">
        <v>2</v>
      </c>
      <c r="D14" s="109">
        <v>1500400111</v>
      </c>
      <c r="E14" s="106" t="s">
        <v>117</v>
      </c>
      <c r="F14" s="51">
        <v>17128400</v>
      </c>
      <c r="G14" s="51">
        <v>6879088</v>
      </c>
      <c r="H14" s="51">
        <v>40.161883188155343</v>
      </c>
      <c r="I14" s="16"/>
      <c r="J14" s="16"/>
    </row>
    <row r="15" spans="1:10" ht="21" customHeight="1">
      <c r="A15" s="111">
        <v>2568</v>
      </c>
      <c r="B15" s="104">
        <v>2</v>
      </c>
      <c r="C15" s="104">
        <v>2</v>
      </c>
      <c r="D15" s="105">
        <v>1500400011</v>
      </c>
      <c r="E15" s="107" t="s">
        <v>122</v>
      </c>
      <c r="F15" s="51">
        <v>125384812</v>
      </c>
      <c r="G15" s="51">
        <v>536870.17000000004</v>
      </c>
      <c r="H15" s="51">
        <v>0.42817799176506327</v>
      </c>
      <c r="I15" s="10"/>
      <c r="J15" s="10"/>
    </row>
    <row r="16" spans="1:10">
      <c r="A16" s="112"/>
      <c r="B16" s="32"/>
      <c r="C16" s="32"/>
      <c r="D16" s="30"/>
      <c r="E16" s="30"/>
      <c r="F16" s="31"/>
      <c r="G16" s="31"/>
      <c r="H16" s="30"/>
      <c r="I16" s="10"/>
      <c r="J16" s="10"/>
    </row>
    <row r="17" spans="1:10">
      <c r="A17" s="112"/>
      <c r="B17" s="32"/>
      <c r="C17" s="32"/>
      <c r="D17" s="30"/>
      <c r="E17" s="30"/>
      <c r="F17" s="31"/>
      <c r="G17" s="31"/>
      <c r="H17" s="30"/>
      <c r="I17" s="10"/>
      <c r="J17" s="1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zoomScaleNormal="100" workbookViewId="0">
      <selection activeCell="E2" sqref="E2"/>
    </sheetView>
  </sheetViews>
  <sheetFormatPr defaultRowHeight="18"/>
  <cols>
    <col min="1" max="2" width="9.140625" style="19"/>
    <col min="3" max="3" width="9.140625" style="20"/>
    <col min="4" max="4" width="16.42578125" style="21" customWidth="1"/>
    <col min="5" max="5" width="19.85546875" style="22" customWidth="1"/>
    <col min="6" max="6" width="19.85546875" style="23" customWidth="1"/>
    <col min="7" max="7" width="21.42578125" style="23" customWidth="1"/>
    <col min="8" max="8" width="13.140625" style="22" customWidth="1"/>
    <col min="9" max="9" width="13" style="6" hidden="1" customWidth="1"/>
    <col min="10" max="259" width="9.140625" style="6"/>
    <col min="260" max="260" width="12.42578125" style="6" bestFit="1" customWidth="1"/>
    <col min="261" max="261" width="14.5703125" style="6" bestFit="1" customWidth="1"/>
    <col min="262" max="262" width="15" style="6" bestFit="1" customWidth="1"/>
    <col min="263" max="263" width="14" style="6" bestFit="1" customWidth="1"/>
    <col min="264" max="264" width="9.28515625" style="6" bestFit="1" customWidth="1"/>
    <col min="265" max="515" width="9.140625" style="6"/>
    <col min="516" max="516" width="12.42578125" style="6" bestFit="1" customWidth="1"/>
    <col min="517" max="517" width="14.5703125" style="6" bestFit="1" customWidth="1"/>
    <col min="518" max="518" width="15" style="6" bestFit="1" customWidth="1"/>
    <col min="519" max="519" width="14" style="6" bestFit="1" customWidth="1"/>
    <col min="520" max="520" width="9.28515625" style="6" bestFit="1" customWidth="1"/>
    <col min="521" max="771" width="9.140625" style="6"/>
    <col min="772" max="772" width="12.42578125" style="6" bestFit="1" customWidth="1"/>
    <col min="773" max="773" width="14.5703125" style="6" bestFit="1" customWidth="1"/>
    <col min="774" max="774" width="15" style="6" bestFit="1" customWidth="1"/>
    <col min="775" max="775" width="14" style="6" bestFit="1" customWidth="1"/>
    <col min="776" max="776" width="9.28515625" style="6" bestFit="1" customWidth="1"/>
    <col min="777" max="1027" width="9.140625" style="6"/>
    <col min="1028" max="1028" width="12.42578125" style="6" bestFit="1" customWidth="1"/>
    <col min="1029" max="1029" width="14.5703125" style="6" bestFit="1" customWidth="1"/>
    <col min="1030" max="1030" width="15" style="6" bestFit="1" customWidth="1"/>
    <col min="1031" max="1031" width="14" style="6" bestFit="1" customWidth="1"/>
    <col min="1032" max="1032" width="9.28515625" style="6" bestFit="1" customWidth="1"/>
    <col min="1033" max="1283" width="9.140625" style="6"/>
    <col min="1284" max="1284" width="12.42578125" style="6" bestFit="1" customWidth="1"/>
    <col min="1285" max="1285" width="14.5703125" style="6" bestFit="1" customWidth="1"/>
    <col min="1286" max="1286" width="15" style="6" bestFit="1" customWidth="1"/>
    <col min="1287" max="1287" width="14" style="6" bestFit="1" customWidth="1"/>
    <col min="1288" max="1288" width="9.28515625" style="6" bestFit="1" customWidth="1"/>
    <col min="1289" max="1539" width="9.140625" style="6"/>
    <col min="1540" max="1540" width="12.42578125" style="6" bestFit="1" customWidth="1"/>
    <col min="1541" max="1541" width="14.5703125" style="6" bestFit="1" customWidth="1"/>
    <col min="1542" max="1542" width="15" style="6" bestFit="1" customWidth="1"/>
    <col min="1543" max="1543" width="14" style="6" bestFit="1" customWidth="1"/>
    <col min="1544" max="1544" width="9.28515625" style="6" bestFit="1" customWidth="1"/>
    <col min="1545" max="1795" width="9.140625" style="6"/>
    <col min="1796" max="1796" width="12.42578125" style="6" bestFit="1" customWidth="1"/>
    <col min="1797" max="1797" width="14.5703125" style="6" bestFit="1" customWidth="1"/>
    <col min="1798" max="1798" width="15" style="6" bestFit="1" customWidth="1"/>
    <col min="1799" max="1799" width="14" style="6" bestFit="1" customWidth="1"/>
    <col min="1800" max="1800" width="9.28515625" style="6" bestFit="1" customWidth="1"/>
    <col min="1801" max="2051" width="9.140625" style="6"/>
    <col min="2052" max="2052" width="12.42578125" style="6" bestFit="1" customWidth="1"/>
    <col min="2053" max="2053" width="14.5703125" style="6" bestFit="1" customWidth="1"/>
    <col min="2054" max="2054" width="15" style="6" bestFit="1" customWidth="1"/>
    <col min="2055" max="2055" width="14" style="6" bestFit="1" customWidth="1"/>
    <col min="2056" max="2056" width="9.28515625" style="6" bestFit="1" customWidth="1"/>
    <col min="2057" max="2307" width="9.140625" style="6"/>
    <col min="2308" max="2308" width="12.42578125" style="6" bestFit="1" customWidth="1"/>
    <col min="2309" max="2309" width="14.5703125" style="6" bestFit="1" customWidth="1"/>
    <col min="2310" max="2310" width="15" style="6" bestFit="1" customWidth="1"/>
    <col min="2311" max="2311" width="14" style="6" bestFit="1" customWidth="1"/>
    <col min="2312" max="2312" width="9.28515625" style="6" bestFit="1" customWidth="1"/>
    <col min="2313" max="2563" width="9.140625" style="6"/>
    <col min="2564" max="2564" width="12.42578125" style="6" bestFit="1" customWidth="1"/>
    <col min="2565" max="2565" width="14.5703125" style="6" bestFit="1" customWidth="1"/>
    <col min="2566" max="2566" width="15" style="6" bestFit="1" customWidth="1"/>
    <col min="2567" max="2567" width="14" style="6" bestFit="1" customWidth="1"/>
    <col min="2568" max="2568" width="9.28515625" style="6" bestFit="1" customWidth="1"/>
    <col min="2569" max="2819" width="9.140625" style="6"/>
    <col min="2820" max="2820" width="12.42578125" style="6" bestFit="1" customWidth="1"/>
    <col min="2821" max="2821" width="14.5703125" style="6" bestFit="1" customWidth="1"/>
    <col min="2822" max="2822" width="15" style="6" bestFit="1" customWidth="1"/>
    <col min="2823" max="2823" width="14" style="6" bestFit="1" customWidth="1"/>
    <col min="2824" max="2824" width="9.28515625" style="6" bestFit="1" customWidth="1"/>
    <col min="2825" max="3075" width="9.140625" style="6"/>
    <col min="3076" max="3076" width="12.42578125" style="6" bestFit="1" customWidth="1"/>
    <col min="3077" max="3077" width="14.5703125" style="6" bestFit="1" customWidth="1"/>
    <col min="3078" max="3078" width="15" style="6" bestFit="1" customWidth="1"/>
    <col min="3079" max="3079" width="14" style="6" bestFit="1" customWidth="1"/>
    <col min="3080" max="3080" width="9.28515625" style="6" bestFit="1" customWidth="1"/>
    <col min="3081" max="3331" width="9.140625" style="6"/>
    <col min="3332" max="3332" width="12.42578125" style="6" bestFit="1" customWidth="1"/>
    <col min="3333" max="3333" width="14.5703125" style="6" bestFit="1" customWidth="1"/>
    <col min="3334" max="3334" width="15" style="6" bestFit="1" customWidth="1"/>
    <col min="3335" max="3335" width="14" style="6" bestFit="1" customWidth="1"/>
    <col min="3336" max="3336" width="9.28515625" style="6" bestFit="1" customWidth="1"/>
    <col min="3337" max="3587" width="9.140625" style="6"/>
    <col min="3588" max="3588" width="12.42578125" style="6" bestFit="1" customWidth="1"/>
    <col min="3589" max="3589" width="14.5703125" style="6" bestFit="1" customWidth="1"/>
    <col min="3590" max="3590" width="15" style="6" bestFit="1" customWidth="1"/>
    <col min="3591" max="3591" width="14" style="6" bestFit="1" customWidth="1"/>
    <col min="3592" max="3592" width="9.28515625" style="6" bestFit="1" customWidth="1"/>
    <col min="3593" max="3843" width="9.140625" style="6"/>
    <col min="3844" max="3844" width="12.42578125" style="6" bestFit="1" customWidth="1"/>
    <col min="3845" max="3845" width="14.5703125" style="6" bestFit="1" customWidth="1"/>
    <col min="3846" max="3846" width="15" style="6" bestFit="1" customWidth="1"/>
    <col min="3847" max="3847" width="14" style="6" bestFit="1" customWidth="1"/>
    <col min="3848" max="3848" width="9.28515625" style="6" bestFit="1" customWidth="1"/>
    <col min="3849" max="4099" width="9.140625" style="6"/>
    <col min="4100" max="4100" width="12.42578125" style="6" bestFit="1" customWidth="1"/>
    <col min="4101" max="4101" width="14.5703125" style="6" bestFit="1" customWidth="1"/>
    <col min="4102" max="4102" width="15" style="6" bestFit="1" customWidth="1"/>
    <col min="4103" max="4103" width="14" style="6" bestFit="1" customWidth="1"/>
    <col min="4104" max="4104" width="9.28515625" style="6" bestFit="1" customWidth="1"/>
    <col min="4105" max="4355" width="9.140625" style="6"/>
    <col min="4356" max="4356" width="12.42578125" style="6" bestFit="1" customWidth="1"/>
    <col min="4357" max="4357" width="14.5703125" style="6" bestFit="1" customWidth="1"/>
    <col min="4358" max="4358" width="15" style="6" bestFit="1" customWidth="1"/>
    <col min="4359" max="4359" width="14" style="6" bestFit="1" customWidth="1"/>
    <col min="4360" max="4360" width="9.28515625" style="6" bestFit="1" customWidth="1"/>
    <col min="4361" max="4611" width="9.140625" style="6"/>
    <col min="4612" max="4612" width="12.42578125" style="6" bestFit="1" customWidth="1"/>
    <col min="4613" max="4613" width="14.5703125" style="6" bestFit="1" customWidth="1"/>
    <col min="4614" max="4614" width="15" style="6" bestFit="1" customWidth="1"/>
    <col min="4615" max="4615" width="14" style="6" bestFit="1" customWidth="1"/>
    <col min="4616" max="4616" width="9.28515625" style="6" bestFit="1" customWidth="1"/>
    <col min="4617" max="4867" width="9.140625" style="6"/>
    <col min="4868" max="4868" width="12.42578125" style="6" bestFit="1" customWidth="1"/>
    <col min="4869" max="4869" width="14.5703125" style="6" bestFit="1" customWidth="1"/>
    <col min="4870" max="4870" width="15" style="6" bestFit="1" customWidth="1"/>
    <col min="4871" max="4871" width="14" style="6" bestFit="1" customWidth="1"/>
    <col min="4872" max="4872" width="9.28515625" style="6" bestFit="1" customWidth="1"/>
    <col min="4873" max="5123" width="9.140625" style="6"/>
    <col min="5124" max="5124" width="12.42578125" style="6" bestFit="1" customWidth="1"/>
    <col min="5125" max="5125" width="14.5703125" style="6" bestFit="1" customWidth="1"/>
    <col min="5126" max="5126" width="15" style="6" bestFit="1" customWidth="1"/>
    <col min="5127" max="5127" width="14" style="6" bestFit="1" customWidth="1"/>
    <col min="5128" max="5128" width="9.28515625" style="6" bestFit="1" customWidth="1"/>
    <col min="5129" max="5379" width="9.140625" style="6"/>
    <col min="5380" max="5380" width="12.42578125" style="6" bestFit="1" customWidth="1"/>
    <col min="5381" max="5381" width="14.5703125" style="6" bestFit="1" customWidth="1"/>
    <col min="5382" max="5382" width="15" style="6" bestFit="1" customWidth="1"/>
    <col min="5383" max="5383" width="14" style="6" bestFit="1" customWidth="1"/>
    <col min="5384" max="5384" width="9.28515625" style="6" bestFit="1" customWidth="1"/>
    <col min="5385" max="5635" width="9.140625" style="6"/>
    <col min="5636" max="5636" width="12.42578125" style="6" bestFit="1" customWidth="1"/>
    <col min="5637" max="5637" width="14.5703125" style="6" bestFit="1" customWidth="1"/>
    <col min="5638" max="5638" width="15" style="6" bestFit="1" customWidth="1"/>
    <col min="5639" max="5639" width="14" style="6" bestFit="1" customWidth="1"/>
    <col min="5640" max="5640" width="9.28515625" style="6" bestFit="1" customWidth="1"/>
    <col min="5641" max="5891" width="9.140625" style="6"/>
    <col min="5892" max="5892" width="12.42578125" style="6" bestFit="1" customWidth="1"/>
    <col min="5893" max="5893" width="14.5703125" style="6" bestFit="1" customWidth="1"/>
    <col min="5894" max="5894" width="15" style="6" bestFit="1" customWidth="1"/>
    <col min="5895" max="5895" width="14" style="6" bestFit="1" customWidth="1"/>
    <col min="5896" max="5896" width="9.28515625" style="6" bestFit="1" customWidth="1"/>
    <col min="5897" max="6147" width="9.140625" style="6"/>
    <col min="6148" max="6148" width="12.42578125" style="6" bestFit="1" customWidth="1"/>
    <col min="6149" max="6149" width="14.5703125" style="6" bestFit="1" customWidth="1"/>
    <col min="6150" max="6150" width="15" style="6" bestFit="1" customWidth="1"/>
    <col min="6151" max="6151" width="14" style="6" bestFit="1" customWidth="1"/>
    <col min="6152" max="6152" width="9.28515625" style="6" bestFit="1" customWidth="1"/>
    <col min="6153" max="6403" width="9.140625" style="6"/>
    <col min="6404" max="6404" width="12.42578125" style="6" bestFit="1" customWidth="1"/>
    <col min="6405" max="6405" width="14.5703125" style="6" bestFit="1" customWidth="1"/>
    <col min="6406" max="6406" width="15" style="6" bestFit="1" customWidth="1"/>
    <col min="6407" max="6407" width="14" style="6" bestFit="1" customWidth="1"/>
    <col min="6408" max="6408" width="9.28515625" style="6" bestFit="1" customWidth="1"/>
    <col min="6409" max="6659" width="9.140625" style="6"/>
    <col min="6660" max="6660" width="12.42578125" style="6" bestFit="1" customWidth="1"/>
    <col min="6661" max="6661" width="14.5703125" style="6" bestFit="1" customWidth="1"/>
    <col min="6662" max="6662" width="15" style="6" bestFit="1" customWidth="1"/>
    <col min="6663" max="6663" width="14" style="6" bestFit="1" customWidth="1"/>
    <col min="6664" max="6664" width="9.28515625" style="6" bestFit="1" customWidth="1"/>
    <col min="6665" max="6915" width="9.140625" style="6"/>
    <col min="6916" max="6916" width="12.42578125" style="6" bestFit="1" customWidth="1"/>
    <col min="6917" max="6917" width="14.5703125" style="6" bestFit="1" customWidth="1"/>
    <col min="6918" max="6918" width="15" style="6" bestFit="1" customWidth="1"/>
    <col min="6919" max="6919" width="14" style="6" bestFit="1" customWidth="1"/>
    <col min="6920" max="6920" width="9.28515625" style="6" bestFit="1" customWidth="1"/>
    <col min="6921" max="7171" width="9.140625" style="6"/>
    <col min="7172" max="7172" width="12.42578125" style="6" bestFit="1" customWidth="1"/>
    <col min="7173" max="7173" width="14.5703125" style="6" bestFit="1" customWidth="1"/>
    <col min="7174" max="7174" width="15" style="6" bestFit="1" customWidth="1"/>
    <col min="7175" max="7175" width="14" style="6" bestFit="1" customWidth="1"/>
    <col min="7176" max="7176" width="9.28515625" style="6" bestFit="1" customWidth="1"/>
    <col min="7177" max="7427" width="9.140625" style="6"/>
    <col min="7428" max="7428" width="12.42578125" style="6" bestFit="1" customWidth="1"/>
    <col min="7429" max="7429" width="14.5703125" style="6" bestFit="1" customWidth="1"/>
    <col min="7430" max="7430" width="15" style="6" bestFit="1" customWidth="1"/>
    <col min="7431" max="7431" width="14" style="6" bestFit="1" customWidth="1"/>
    <col min="7432" max="7432" width="9.28515625" style="6" bestFit="1" customWidth="1"/>
    <col min="7433" max="7683" width="9.140625" style="6"/>
    <col min="7684" max="7684" width="12.42578125" style="6" bestFit="1" customWidth="1"/>
    <col min="7685" max="7685" width="14.5703125" style="6" bestFit="1" customWidth="1"/>
    <col min="7686" max="7686" width="15" style="6" bestFit="1" customWidth="1"/>
    <col min="7687" max="7687" width="14" style="6" bestFit="1" customWidth="1"/>
    <col min="7688" max="7688" width="9.28515625" style="6" bestFit="1" customWidth="1"/>
    <col min="7689" max="7939" width="9.140625" style="6"/>
    <col min="7940" max="7940" width="12.42578125" style="6" bestFit="1" customWidth="1"/>
    <col min="7941" max="7941" width="14.5703125" style="6" bestFit="1" customWidth="1"/>
    <col min="7942" max="7942" width="15" style="6" bestFit="1" customWidth="1"/>
    <col min="7943" max="7943" width="14" style="6" bestFit="1" customWidth="1"/>
    <col min="7944" max="7944" width="9.28515625" style="6" bestFit="1" customWidth="1"/>
    <col min="7945" max="8195" width="9.140625" style="6"/>
    <col min="8196" max="8196" width="12.42578125" style="6" bestFit="1" customWidth="1"/>
    <col min="8197" max="8197" width="14.5703125" style="6" bestFit="1" customWidth="1"/>
    <col min="8198" max="8198" width="15" style="6" bestFit="1" customWidth="1"/>
    <col min="8199" max="8199" width="14" style="6" bestFit="1" customWidth="1"/>
    <col min="8200" max="8200" width="9.28515625" style="6" bestFit="1" customWidth="1"/>
    <col min="8201" max="8451" width="9.140625" style="6"/>
    <col min="8452" max="8452" width="12.42578125" style="6" bestFit="1" customWidth="1"/>
    <col min="8453" max="8453" width="14.5703125" style="6" bestFit="1" customWidth="1"/>
    <col min="8454" max="8454" width="15" style="6" bestFit="1" customWidth="1"/>
    <col min="8455" max="8455" width="14" style="6" bestFit="1" customWidth="1"/>
    <col min="8456" max="8456" width="9.28515625" style="6" bestFit="1" customWidth="1"/>
    <col min="8457" max="8707" width="9.140625" style="6"/>
    <col min="8708" max="8708" width="12.42578125" style="6" bestFit="1" customWidth="1"/>
    <col min="8709" max="8709" width="14.5703125" style="6" bestFit="1" customWidth="1"/>
    <col min="8710" max="8710" width="15" style="6" bestFit="1" customWidth="1"/>
    <col min="8711" max="8711" width="14" style="6" bestFit="1" customWidth="1"/>
    <col min="8712" max="8712" width="9.28515625" style="6" bestFit="1" customWidth="1"/>
    <col min="8713" max="8963" width="9.140625" style="6"/>
    <col min="8964" max="8964" width="12.42578125" style="6" bestFit="1" customWidth="1"/>
    <col min="8965" max="8965" width="14.5703125" style="6" bestFit="1" customWidth="1"/>
    <col min="8966" max="8966" width="15" style="6" bestFit="1" customWidth="1"/>
    <col min="8967" max="8967" width="14" style="6" bestFit="1" customWidth="1"/>
    <col min="8968" max="8968" width="9.28515625" style="6" bestFit="1" customWidth="1"/>
    <col min="8969" max="9219" width="9.140625" style="6"/>
    <col min="9220" max="9220" width="12.42578125" style="6" bestFit="1" customWidth="1"/>
    <col min="9221" max="9221" width="14.5703125" style="6" bestFit="1" customWidth="1"/>
    <col min="9222" max="9222" width="15" style="6" bestFit="1" customWidth="1"/>
    <col min="9223" max="9223" width="14" style="6" bestFit="1" customWidth="1"/>
    <col min="9224" max="9224" width="9.28515625" style="6" bestFit="1" customWidth="1"/>
    <col min="9225" max="9475" width="9.140625" style="6"/>
    <col min="9476" max="9476" width="12.42578125" style="6" bestFit="1" customWidth="1"/>
    <col min="9477" max="9477" width="14.5703125" style="6" bestFit="1" customWidth="1"/>
    <col min="9478" max="9478" width="15" style="6" bestFit="1" customWidth="1"/>
    <col min="9479" max="9479" width="14" style="6" bestFit="1" customWidth="1"/>
    <col min="9480" max="9480" width="9.28515625" style="6" bestFit="1" customWidth="1"/>
    <col min="9481" max="9731" width="9.140625" style="6"/>
    <col min="9732" max="9732" width="12.42578125" style="6" bestFit="1" customWidth="1"/>
    <col min="9733" max="9733" width="14.5703125" style="6" bestFit="1" customWidth="1"/>
    <col min="9734" max="9734" width="15" style="6" bestFit="1" customWidth="1"/>
    <col min="9735" max="9735" width="14" style="6" bestFit="1" customWidth="1"/>
    <col min="9736" max="9736" width="9.28515625" style="6" bestFit="1" customWidth="1"/>
    <col min="9737" max="9987" width="9.140625" style="6"/>
    <col min="9988" max="9988" width="12.42578125" style="6" bestFit="1" customWidth="1"/>
    <col min="9989" max="9989" width="14.5703125" style="6" bestFit="1" customWidth="1"/>
    <col min="9990" max="9990" width="15" style="6" bestFit="1" customWidth="1"/>
    <col min="9991" max="9991" width="14" style="6" bestFit="1" customWidth="1"/>
    <col min="9992" max="9992" width="9.28515625" style="6" bestFit="1" customWidth="1"/>
    <col min="9993" max="10243" width="9.140625" style="6"/>
    <col min="10244" max="10244" width="12.42578125" style="6" bestFit="1" customWidth="1"/>
    <col min="10245" max="10245" width="14.5703125" style="6" bestFit="1" customWidth="1"/>
    <col min="10246" max="10246" width="15" style="6" bestFit="1" customWidth="1"/>
    <col min="10247" max="10247" width="14" style="6" bestFit="1" customWidth="1"/>
    <col min="10248" max="10248" width="9.28515625" style="6" bestFit="1" customWidth="1"/>
    <col min="10249" max="10499" width="9.140625" style="6"/>
    <col min="10500" max="10500" width="12.42578125" style="6" bestFit="1" customWidth="1"/>
    <col min="10501" max="10501" width="14.5703125" style="6" bestFit="1" customWidth="1"/>
    <col min="10502" max="10502" width="15" style="6" bestFit="1" customWidth="1"/>
    <col min="10503" max="10503" width="14" style="6" bestFit="1" customWidth="1"/>
    <col min="10504" max="10504" width="9.28515625" style="6" bestFit="1" customWidth="1"/>
    <col min="10505" max="10755" width="9.140625" style="6"/>
    <col min="10756" max="10756" width="12.42578125" style="6" bestFit="1" customWidth="1"/>
    <col min="10757" max="10757" width="14.5703125" style="6" bestFit="1" customWidth="1"/>
    <col min="10758" max="10758" width="15" style="6" bestFit="1" customWidth="1"/>
    <col min="10759" max="10759" width="14" style="6" bestFit="1" customWidth="1"/>
    <col min="10760" max="10760" width="9.28515625" style="6" bestFit="1" customWidth="1"/>
    <col min="10761" max="11011" width="9.140625" style="6"/>
    <col min="11012" max="11012" width="12.42578125" style="6" bestFit="1" customWidth="1"/>
    <col min="11013" max="11013" width="14.5703125" style="6" bestFit="1" customWidth="1"/>
    <col min="11014" max="11014" width="15" style="6" bestFit="1" customWidth="1"/>
    <col min="11015" max="11015" width="14" style="6" bestFit="1" customWidth="1"/>
    <col min="11016" max="11016" width="9.28515625" style="6" bestFit="1" customWidth="1"/>
    <col min="11017" max="11267" width="9.140625" style="6"/>
    <col min="11268" max="11268" width="12.42578125" style="6" bestFit="1" customWidth="1"/>
    <col min="11269" max="11269" width="14.5703125" style="6" bestFit="1" customWidth="1"/>
    <col min="11270" max="11270" width="15" style="6" bestFit="1" customWidth="1"/>
    <col min="11271" max="11271" width="14" style="6" bestFit="1" customWidth="1"/>
    <col min="11272" max="11272" width="9.28515625" style="6" bestFit="1" customWidth="1"/>
    <col min="11273" max="11523" width="9.140625" style="6"/>
    <col min="11524" max="11524" width="12.42578125" style="6" bestFit="1" customWidth="1"/>
    <col min="11525" max="11525" width="14.5703125" style="6" bestFit="1" customWidth="1"/>
    <col min="11526" max="11526" width="15" style="6" bestFit="1" customWidth="1"/>
    <col min="11527" max="11527" width="14" style="6" bestFit="1" customWidth="1"/>
    <col min="11528" max="11528" width="9.28515625" style="6" bestFit="1" customWidth="1"/>
    <col min="11529" max="11779" width="9.140625" style="6"/>
    <col min="11780" max="11780" width="12.42578125" style="6" bestFit="1" customWidth="1"/>
    <col min="11781" max="11781" width="14.5703125" style="6" bestFit="1" customWidth="1"/>
    <col min="11782" max="11782" width="15" style="6" bestFit="1" customWidth="1"/>
    <col min="11783" max="11783" width="14" style="6" bestFit="1" customWidth="1"/>
    <col min="11784" max="11784" width="9.28515625" style="6" bestFit="1" customWidth="1"/>
    <col min="11785" max="12035" width="9.140625" style="6"/>
    <col min="12036" max="12036" width="12.42578125" style="6" bestFit="1" customWidth="1"/>
    <col min="12037" max="12037" width="14.5703125" style="6" bestFit="1" customWidth="1"/>
    <col min="12038" max="12038" width="15" style="6" bestFit="1" customWidth="1"/>
    <col min="12039" max="12039" width="14" style="6" bestFit="1" customWidth="1"/>
    <col min="12040" max="12040" width="9.28515625" style="6" bestFit="1" customWidth="1"/>
    <col min="12041" max="12291" width="9.140625" style="6"/>
    <col min="12292" max="12292" width="12.42578125" style="6" bestFit="1" customWidth="1"/>
    <col min="12293" max="12293" width="14.5703125" style="6" bestFit="1" customWidth="1"/>
    <col min="12294" max="12294" width="15" style="6" bestFit="1" customWidth="1"/>
    <col min="12295" max="12295" width="14" style="6" bestFit="1" customWidth="1"/>
    <col min="12296" max="12296" width="9.28515625" style="6" bestFit="1" customWidth="1"/>
    <col min="12297" max="12547" width="9.140625" style="6"/>
    <col min="12548" max="12548" width="12.42578125" style="6" bestFit="1" customWidth="1"/>
    <col min="12549" max="12549" width="14.5703125" style="6" bestFit="1" customWidth="1"/>
    <col min="12550" max="12550" width="15" style="6" bestFit="1" customWidth="1"/>
    <col min="12551" max="12551" width="14" style="6" bestFit="1" customWidth="1"/>
    <col min="12552" max="12552" width="9.28515625" style="6" bestFit="1" customWidth="1"/>
    <col min="12553" max="12803" width="9.140625" style="6"/>
    <col min="12804" max="12804" width="12.42578125" style="6" bestFit="1" customWidth="1"/>
    <col min="12805" max="12805" width="14.5703125" style="6" bestFit="1" customWidth="1"/>
    <col min="12806" max="12806" width="15" style="6" bestFit="1" customWidth="1"/>
    <col min="12807" max="12807" width="14" style="6" bestFit="1" customWidth="1"/>
    <col min="12808" max="12808" width="9.28515625" style="6" bestFit="1" customWidth="1"/>
    <col min="12809" max="13059" width="9.140625" style="6"/>
    <col min="13060" max="13060" width="12.42578125" style="6" bestFit="1" customWidth="1"/>
    <col min="13061" max="13061" width="14.5703125" style="6" bestFit="1" customWidth="1"/>
    <col min="13062" max="13062" width="15" style="6" bestFit="1" customWidth="1"/>
    <col min="13063" max="13063" width="14" style="6" bestFit="1" customWidth="1"/>
    <col min="13064" max="13064" width="9.28515625" style="6" bestFit="1" customWidth="1"/>
    <col min="13065" max="13315" width="9.140625" style="6"/>
    <col min="13316" max="13316" width="12.42578125" style="6" bestFit="1" customWidth="1"/>
    <col min="13317" max="13317" width="14.5703125" style="6" bestFit="1" customWidth="1"/>
    <col min="13318" max="13318" width="15" style="6" bestFit="1" customWidth="1"/>
    <col min="13319" max="13319" width="14" style="6" bestFit="1" customWidth="1"/>
    <col min="13320" max="13320" width="9.28515625" style="6" bestFit="1" customWidth="1"/>
    <col min="13321" max="13571" width="9.140625" style="6"/>
    <col min="13572" max="13572" width="12.42578125" style="6" bestFit="1" customWidth="1"/>
    <col min="13573" max="13573" width="14.5703125" style="6" bestFit="1" customWidth="1"/>
    <col min="13574" max="13574" width="15" style="6" bestFit="1" customWidth="1"/>
    <col min="13575" max="13575" width="14" style="6" bestFit="1" customWidth="1"/>
    <col min="13576" max="13576" width="9.28515625" style="6" bestFit="1" customWidth="1"/>
    <col min="13577" max="13827" width="9.140625" style="6"/>
    <col min="13828" max="13828" width="12.42578125" style="6" bestFit="1" customWidth="1"/>
    <col min="13829" max="13829" width="14.5703125" style="6" bestFit="1" customWidth="1"/>
    <col min="13830" max="13830" width="15" style="6" bestFit="1" customWidth="1"/>
    <col min="13831" max="13831" width="14" style="6" bestFit="1" customWidth="1"/>
    <col min="13832" max="13832" width="9.28515625" style="6" bestFit="1" customWidth="1"/>
    <col min="13833" max="14083" width="9.140625" style="6"/>
    <col min="14084" max="14084" width="12.42578125" style="6" bestFit="1" customWidth="1"/>
    <col min="14085" max="14085" width="14.5703125" style="6" bestFit="1" customWidth="1"/>
    <col min="14086" max="14086" width="15" style="6" bestFit="1" customWidth="1"/>
    <col min="14087" max="14087" width="14" style="6" bestFit="1" customWidth="1"/>
    <col min="14088" max="14088" width="9.28515625" style="6" bestFit="1" customWidth="1"/>
    <col min="14089" max="14339" width="9.140625" style="6"/>
    <col min="14340" max="14340" width="12.42578125" style="6" bestFit="1" customWidth="1"/>
    <col min="14341" max="14341" width="14.5703125" style="6" bestFit="1" customWidth="1"/>
    <col min="14342" max="14342" width="15" style="6" bestFit="1" customWidth="1"/>
    <col min="14343" max="14343" width="14" style="6" bestFit="1" customWidth="1"/>
    <col min="14344" max="14344" width="9.28515625" style="6" bestFit="1" customWidth="1"/>
    <col min="14345" max="14595" width="9.140625" style="6"/>
    <col min="14596" max="14596" width="12.42578125" style="6" bestFit="1" customWidth="1"/>
    <col min="14597" max="14597" width="14.5703125" style="6" bestFit="1" customWidth="1"/>
    <col min="14598" max="14598" width="15" style="6" bestFit="1" customWidth="1"/>
    <col min="14599" max="14599" width="14" style="6" bestFit="1" customWidth="1"/>
    <col min="14600" max="14600" width="9.28515625" style="6" bestFit="1" customWidth="1"/>
    <col min="14601" max="14851" width="9.140625" style="6"/>
    <col min="14852" max="14852" width="12.42578125" style="6" bestFit="1" customWidth="1"/>
    <col min="14853" max="14853" width="14.5703125" style="6" bestFit="1" customWidth="1"/>
    <col min="14854" max="14854" width="15" style="6" bestFit="1" customWidth="1"/>
    <col min="14855" max="14855" width="14" style="6" bestFit="1" customWidth="1"/>
    <col min="14856" max="14856" width="9.28515625" style="6" bestFit="1" customWidth="1"/>
    <col min="14857" max="15107" width="9.140625" style="6"/>
    <col min="15108" max="15108" width="12.42578125" style="6" bestFit="1" customWidth="1"/>
    <col min="15109" max="15109" width="14.5703125" style="6" bestFit="1" customWidth="1"/>
    <col min="15110" max="15110" width="15" style="6" bestFit="1" customWidth="1"/>
    <col min="15111" max="15111" width="14" style="6" bestFit="1" customWidth="1"/>
    <col min="15112" max="15112" width="9.28515625" style="6" bestFit="1" customWidth="1"/>
    <col min="15113" max="15363" width="9.140625" style="6"/>
    <col min="15364" max="15364" width="12.42578125" style="6" bestFit="1" customWidth="1"/>
    <col min="15365" max="15365" width="14.5703125" style="6" bestFit="1" customWidth="1"/>
    <col min="15366" max="15366" width="15" style="6" bestFit="1" customWidth="1"/>
    <col min="15367" max="15367" width="14" style="6" bestFit="1" customWidth="1"/>
    <col min="15368" max="15368" width="9.28515625" style="6" bestFit="1" customWidth="1"/>
    <col min="15369" max="15619" width="9.140625" style="6"/>
    <col min="15620" max="15620" width="12.42578125" style="6" bestFit="1" customWidth="1"/>
    <col min="15621" max="15621" width="14.5703125" style="6" bestFit="1" customWidth="1"/>
    <col min="15622" max="15622" width="15" style="6" bestFit="1" customWidth="1"/>
    <col min="15623" max="15623" width="14" style="6" bestFit="1" customWidth="1"/>
    <col min="15624" max="15624" width="9.28515625" style="6" bestFit="1" customWidth="1"/>
    <col min="15625" max="15875" width="9.140625" style="6"/>
    <col min="15876" max="15876" width="12.42578125" style="6" bestFit="1" customWidth="1"/>
    <col min="15877" max="15877" width="14.5703125" style="6" bestFit="1" customWidth="1"/>
    <col min="15878" max="15878" width="15" style="6" bestFit="1" customWidth="1"/>
    <col min="15879" max="15879" width="14" style="6" bestFit="1" customWidth="1"/>
    <col min="15880" max="15880" width="9.28515625" style="6" bestFit="1" customWidth="1"/>
    <col min="15881" max="16131" width="9.140625" style="6"/>
    <col min="16132" max="16132" width="12.42578125" style="6" bestFit="1" customWidth="1"/>
    <col min="16133" max="16133" width="14.5703125" style="6" bestFit="1" customWidth="1"/>
    <col min="16134" max="16134" width="15" style="6" bestFit="1" customWidth="1"/>
    <col min="16135" max="16135" width="14" style="6" bestFit="1" customWidth="1"/>
    <col min="16136" max="16136" width="9.28515625" style="6" bestFit="1" customWidth="1"/>
    <col min="16137" max="16384" width="9.140625" style="6"/>
  </cols>
  <sheetData>
    <row r="1" spans="1:9" ht="18.75" thickBot="1">
      <c r="A1" s="43" t="s">
        <v>135</v>
      </c>
      <c r="B1" s="43" t="s">
        <v>136</v>
      </c>
      <c r="C1" s="44" t="s">
        <v>137</v>
      </c>
      <c r="D1" s="43" t="s">
        <v>138</v>
      </c>
      <c r="E1" s="43" t="s">
        <v>139</v>
      </c>
      <c r="F1" s="45" t="s">
        <v>140</v>
      </c>
      <c r="G1" s="45" t="s">
        <v>141</v>
      </c>
      <c r="H1" s="43" t="s">
        <v>142</v>
      </c>
    </row>
    <row r="2" spans="1:9" ht="23.25" thickTop="1">
      <c r="A2" s="573">
        <v>2568</v>
      </c>
      <c r="B2" s="49">
        <v>2</v>
      </c>
      <c r="C2" s="49">
        <v>2</v>
      </c>
      <c r="D2" s="574">
        <v>1500400066</v>
      </c>
      <c r="E2" s="575" t="s">
        <v>51</v>
      </c>
      <c r="F2" s="576">
        <v>11725930.210000001</v>
      </c>
      <c r="G2" s="576">
        <v>10726681.859999999</v>
      </c>
      <c r="H2" s="576">
        <v>91.478302086875544</v>
      </c>
      <c r="I2" s="577">
        <v>22159269.890000001</v>
      </c>
    </row>
    <row r="3" spans="1:9" ht="22.5">
      <c r="A3" s="27">
        <v>2568</v>
      </c>
      <c r="B3" s="28">
        <v>2</v>
      </c>
      <c r="C3" s="28">
        <v>2</v>
      </c>
      <c r="D3" s="578">
        <v>1500400024</v>
      </c>
      <c r="E3" s="579" t="s">
        <v>27</v>
      </c>
      <c r="F3" s="580">
        <v>13292392.77</v>
      </c>
      <c r="G3" s="580">
        <v>11856171.060000001</v>
      </c>
      <c r="H3" s="580">
        <v>89.195160458683915</v>
      </c>
      <c r="I3" s="581">
        <v>30520176.920000002</v>
      </c>
    </row>
    <row r="4" spans="1:9" ht="22.5">
      <c r="A4" s="27">
        <v>2568</v>
      </c>
      <c r="B4" s="28">
        <v>2</v>
      </c>
      <c r="C4" s="28">
        <v>2</v>
      </c>
      <c r="D4" s="578">
        <v>1500400088</v>
      </c>
      <c r="E4" s="579" t="s">
        <v>65</v>
      </c>
      <c r="F4" s="580">
        <v>6132899</v>
      </c>
      <c r="G4" s="580">
        <v>5381594.9199999999</v>
      </c>
      <c r="H4" s="580">
        <v>87.749609442451273</v>
      </c>
      <c r="I4" s="581">
        <v>13998341.66</v>
      </c>
    </row>
    <row r="5" spans="1:9" ht="22.5">
      <c r="A5" s="27">
        <v>2568</v>
      </c>
      <c r="B5" s="28">
        <v>2</v>
      </c>
      <c r="C5" s="28">
        <v>2</v>
      </c>
      <c r="D5" s="578">
        <v>1500400074</v>
      </c>
      <c r="E5" s="579" t="s">
        <v>58</v>
      </c>
      <c r="F5" s="580">
        <v>13604951.470000001</v>
      </c>
      <c r="G5" s="580">
        <v>11727464.26</v>
      </c>
      <c r="H5" s="580">
        <v>86.199971281485205</v>
      </c>
      <c r="I5" s="581">
        <v>13778681.130000001</v>
      </c>
    </row>
    <row r="6" spans="1:9" ht="22.5">
      <c r="A6" s="27">
        <v>2568</v>
      </c>
      <c r="B6" s="28">
        <v>2</v>
      </c>
      <c r="C6" s="28">
        <v>2</v>
      </c>
      <c r="D6" s="578">
        <v>1500400081</v>
      </c>
      <c r="E6" s="579" t="s">
        <v>17</v>
      </c>
      <c r="F6" s="580">
        <v>7328857</v>
      </c>
      <c r="G6" s="580">
        <v>6294639.5499999998</v>
      </c>
      <c r="H6" s="580">
        <v>85.888420936579877</v>
      </c>
      <c r="I6" s="581">
        <v>16324991.939999999</v>
      </c>
    </row>
    <row r="7" spans="1:9" ht="22.5">
      <c r="A7" s="27">
        <v>2568</v>
      </c>
      <c r="B7" s="28">
        <v>2</v>
      </c>
      <c r="C7" s="28">
        <v>2</v>
      </c>
      <c r="D7" s="578">
        <v>1500400097</v>
      </c>
      <c r="E7" s="579" t="s">
        <v>71</v>
      </c>
      <c r="F7" s="580">
        <v>10347977.24</v>
      </c>
      <c r="G7" s="580">
        <v>8756067.5700000003</v>
      </c>
      <c r="H7" s="580">
        <v>84.616223701705778</v>
      </c>
      <c r="I7" s="581">
        <v>17021630.600000001</v>
      </c>
    </row>
    <row r="8" spans="1:9" ht="22.5">
      <c r="A8" s="27">
        <v>2568</v>
      </c>
      <c r="B8" s="28">
        <v>2</v>
      </c>
      <c r="C8" s="28">
        <v>2</v>
      </c>
      <c r="D8" s="578">
        <v>1500400072</v>
      </c>
      <c r="E8" s="579" t="s">
        <v>56</v>
      </c>
      <c r="F8" s="580">
        <v>11449850</v>
      </c>
      <c r="G8" s="580">
        <v>9559882.5399999991</v>
      </c>
      <c r="H8" s="580">
        <v>83.493517731673336</v>
      </c>
      <c r="I8" s="581">
        <v>21091916.5</v>
      </c>
    </row>
    <row r="9" spans="1:9" ht="22.5">
      <c r="A9" s="27">
        <v>2568</v>
      </c>
      <c r="B9" s="28">
        <v>2</v>
      </c>
      <c r="C9" s="28">
        <v>2</v>
      </c>
      <c r="D9" s="578">
        <v>1500400026</v>
      </c>
      <c r="E9" s="579" t="s">
        <v>89</v>
      </c>
      <c r="F9" s="580">
        <v>11545369.609999999</v>
      </c>
      <c r="G9" s="580">
        <v>9598593.4000000004</v>
      </c>
      <c r="H9" s="580">
        <v>83.138034764051184</v>
      </c>
      <c r="I9" s="581">
        <v>14979271.779999999</v>
      </c>
    </row>
    <row r="10" spans="1:9" ht="22.5">
      <c r="A10" s="27">
        <v>2568</v>
      </c>
      <c r="B10" s="28">
        <v>2</v>
      </c>
      <c r="C10" s="28">
        <v>2</v>
      </c>
      <c r="D10" s="578">
        <v>1500400093</v>
      </c>
      <c r="E10" s="579" t="s">
        <v>69</v>
      </c>
      <c r="F10" s="580">
        <v>9586375.9800000004</v>
      </c>
      <c r="G10" s="580">
        <v>7948566.8399999999</v>
      </c>
      <c r="H10" s="580">
        <v>82.915241970302944</v>
      </c>
      <c r="I10" s="581">
        <v>12571669.439999999</v>
      </c>
    </row>
    <row r="11" spans="1:9" ht="22.5">
      <c r="A11" s="27">
        <v>2568</v>
      </c>
      <c r="B11" s="28">
        <v>2</v>
      </c>
      <c r="C11" s="28">
        <v>2</v>
      </c>
      <c r="D11" s="578">
        <v>1500400061</v>
      </c>
      <c r="E11" s="579" t="s">
        <v>19</v>
      </c>
      <c r="F11" s="580">
        <v>10125130</v>
      </c>
      <c r="G11" s="580">
        <v>8379084.2400000002</v>
      </c>
      <c r="H11" s="580">
        <v>82.755325018049149</v>
      </c>
      <c r="I11" s="581">
        <v>36857081.280000001</v>
      </c>
    </row>
    <row r="12" spans="1:9" ht="22.5">
      <c r="A12" s="27">
        <v>2568</v>
      </c>
      <c r="B12" s="28">
        <v>2</v>
      </c>
      <c r="C12" s="28">
        <v>2</v>
      </c>
      <c r="D12" s="578">
        <v>1500400077</v>
      </c>
      <c r="E12" s="579" t="s">
        <v>103</v>
      </c>
      <c r="F12" s="580">
        <v>12185578.470000001</v>
      </c>
      <c r="G12" s="580">
        <v>10078109.43</v>
      </c>
      <c r="H12" s="580">
        <v>82.705219574200484</v>
      </c>
      <c r="I12" s="581">
        <v>22844110.879999999</v>
      </c>
    </row>
    <row r="13" spans="1:9" ht="22.5">
      <c r="A13" s="27">
        <v>2568</v>
      </c>
      <c r="B13" s="28">
        <v>2</v>
      </c>
      <c r="C13" s="28">
        <v>2</v>
      </c>
      <c r="D13" s="578">
        <v>1500400078</v>
      </c>
      <c r="E13" s="579" t="s">
        <v>104</v>
      </c>
      <c r="F13" s="580">
        <v>15386828.66</v>
      </c>
      <c r="G13" s="580">
        <v>12717615.73</v>
      </c>
      <c r="H13" s="580">
        <v>82.652611600602569</v>
      </c>
      <c r="I13" s="581">
        <v>15467631.449999999</v>
      </c>
    </row>
    <row r="14" spans="1:9" ht="22.5">
      <c r="A14" s="27">
        <v>2568</v>
      </c>
      <c r="B14" s="28">
        <v>2</v>
      </c>
      <c r="C14" s="28">
        <v>2</v>
      </c>
      <c r="D14" s="578">
        <v>1500400067</v>
      </c>
      <c r="E14" s="579" t="s">
        <v>52</v>
      </c>
      <c r="F14" s="580">
        <v>21556830</v>
      </c>
      <c r="G14" s="580">
        <v>17792429.09</v>
      </c>
      <c r="H14" s="580">
        <v>82.537316896779345</v>
      </c>
      <c r="I14" s="581">
        <v>30970131.960000001</v>
      </c>
    </row>
    <row r="15" spans="1:9" ht="22.5">
      <c r="A15" s="27">
        <v>2568</v>
      </c>
      <c r="B15" s="28">
        <v>2</v>
      </c>
      <c r="C15" s="28">
        <v>2</v>
      </c>
      <c r="D15" s="578">
        <v>1500400050</v>
      </c>
      <c r="E15" s="579" t="s">
        <v>41</v>
      </c>
      <c r="F15" s="580">
        <v>31020166.129999999</v>
      </c>
      <c r="G15" s="580">
        <v>25439903.789999999</v>
      </c>
      <c r="H15" s="580">
        <v>82.010856045663616</v>
      </c>
      <c r="I15" s="581">
        <v>24848460.25</v>
      </c>
    </row>
    <row r="16" spans="1:9" ht="22.5">
      <c r="A16" s="27">
        <v>2568</v>
      </c>
      <c r="B16" s="28">
        <v>2</v>
      </c>
      <c r="C16" s="28">
        <v>2</v>
      </c>
      <c r="D16" s="578">
        <v>1500400084</v>
      </c>
      <c r="E16" s="579" t="s">
        <v>16</v>
      </c>
      <c r="F16" s="580">
        <v>10209164.66</v>
      </c>
      <c r="G16" s="580">
        <v>8327223.7300000004</v>
      </c>
      <c r="H16" s="580">
        <v>81.5661614571314</v>
      </c>
      <c r="I16" s="581">
        <v>14781586.550000001</v>
      </c>
    </row>
    <row r="17" spans="1:9" ht="22.5">
      <c r="A17" s="27">
        <v>2568</v>
      </c>
      <c r="B17" s="28">
        <v>2</v>
      </c>
      <c r="C17" s="28">
        <v>2</v>
      </c>
      <c r="D17" s="578">
        <v>1500400068</v>
      </c>
      <c r="E17" s="579" t="s">
        <v>21</v>
      </c>
      <c r="F17" s="580">
        <v>9646599.4499999993</v>
      </c>
      <c r="G17" s="580">
        <v>7839272.7300000004</v>
      </c>
      <c r="H17" s="580">
        <v>81.26462356639054</v>
      </c>
      <c r="I17" s="581">
        <v>13455727.539999999</v>
      </c>
    </row>
    <row r="18" spans="1:9" ht="22.5">
      <c r="A18" s="27">
        <v>2568</v>
      </c>
      <c r="B18" s="28">
        <v>2</v>
      </c>
      <c r="C18" s="28">
        <v>2</v>
      </c>
      <c r="D18" s="578">
        <v>1500400033</v>
      </c>
      <c r="E18" s="579" t="s">
        <v>93</v>
      </c>
      <c r="F18" s="580">
        <v>16144201.59</v>
      </c>
      <c r="G18" s="580">
        <v>13084943.32</v>
      </c>
      <c r="H18" s="580">
        <v>81.050420778349562</v>
      </c>
      <c r="I18" s="581">
        <v>33051714.219999999</v>
      </c>
    </row>
    <row r="19" spans="1:9" ht="22.5">
      <c r="A19" s="27">
        <v>2568</v>
      </c>
      <c r="B19" s="28">
        <v>2</v>
      </c>
      <c r="C19" s="28">
        <v>2</v>
      </c>
      <c r="D19" s="578">
        <v>1500400085</v>
      </c>
      <c r="E19" s="579" t="s">
        <v>63</v>
      </c>
      <c r="F19" s="580">
        <v>25667067.739999998</v>
      </c>
      <c r="G19" s="580">
        <v>20794090.009999998</v>
      </c>
      <c r="H19" s="580">
        <v>81.014669149737472</v>
      </c>
      <c r="I19" s="581">
        <v>35466867.810000002</v>
      </c>
    </row>
    <row r="20" spans="1:9" ht="22.5">
      <c r="A20" s="27">
        <v>2568</v>
      </c>
      <c r="B20" s="28">
        <v>2</v>
      </c>
      <c r="C20" s="28">
        <v>2</v>
      </c>
      <c r="D20" s="578">
        <v>1500400096</v>
      </c>
      <c r="E20" s="579" t="s">
        <v>109</v>
      </c>
      <c r="F20" s="580">
        <v>14696293</v>
      </c>
      <c r="G20" s="580">
        <v>11853247.289999999</v>
      </c>
      <c r="H20" s="580">
        <v>80.654674549561577</v>
      </c>
      <c r="I20" s="581">
        <v>25087608.5</v>
      </c>
    </row>
    <row r="21" spans="1:9" ht="22.5">
      <c r="A21" s="27">
        <v>2568</v>
      </c>
      <c r="B21" s="28">
        <v>2</v>
      </c>
      <c r="C21" s="28">
        <v>2</v>
      </c>
      <c r="D21" s="578">
        <v>1500400032</v>
      </c>
      <c r="E21" s="579" t="s">
        <v>92</v>
      </c>
      <c r="F21" s="580">
        <v>14618649.24</v>
      </c>
      <c r="G21" s="580">
        <v>11719716</v>
      </c>
      <c r="H21" s="580">
        <v>80.169623113551083</v>
      </c>
      <c r="I21" s="581">
        <v>13789613.619999999</v>
      </c>
    </row>
    <row r="22" spans="1:9" ht="22.5">
      <c r="A22" s="27">
        <v>2568</v>
      </c>
      <c r="B22" s="28">
        <v>2</v>
      </c>
      <c r="C22" s="28">
        <v>2</v>
      </c>
      <c r="D22" s="578">
        <v>1500400037</v>
      </c>
      <c r="E22" s="579" t="s">
        <v>32</v>
      </c>
      <c r="F22" s="580">
        <v>13342419.029999999</v>
      </c>
      <c r="G22" s="580">
        <v>10675127.039999999</v>
      </c>
      <c r="H22" s="580">
        <v>80.008932533128515</v>
      </c>
      <c r="I22" s="581">
        <v>13119280.869999999</v>
      </c>
    </row>
    <row r="23" spans="1:9" ht="22.5">
      <c r="A23" s="27">
        <v>2568</v>
      </c>
      <c r="B23" s="28">
        <v>2</v>
      </c>
      <c r="C23" s="28">
        <v>2</v>
      </c>
      <c r="D23" s="578">
        <v>1500400079</v>
      </c>
      <c r="E23" s="579" t="s">
        <v>105</v>
      </c>
      <c r="F23" s="580">
        <v>14806002</v>
      </c>
      <c r="G23" s="580">
        <v>11834941.029999999</v>
      </c>
      <c r="H23" s="580">
        <v>79.933401535404357</v>
      </c>
      <c r="I23" s="581">
        <v>14619414.24</v>
      </c>
    </row>
    <row r="24" spans="1:9" ht="22.5">
      <c r="A24" s="27">
        <v>2568</v>
      </c>
      <c r="B24" s="28">
        <v>2</v>
      </c>
      <c r="C24" s="28">
        <v>2</v>
      </c>
      <c r="D24" s="578">
        <v>1500400041</v>
      </c>
      <c r="E24" s="579" t="s">
        <v>35</v>
      </c>
      <c r="F24" s="580">
        <v>41845677.350000001</v>
      </c>
      <c r="G24" s="580">
        <v>33395719.25</v>
      </c>
      <c r="H24" s="580">
        <v>79.806855486352873</v>
      </c>
      <c r="I24" s="581">
        <v>14811940.949999999</v>
      </c>
    </row>
    <row r="25" spans="1:9" ht="22.5">
      <c r="A25" s="27">
        <v>2568</v>
      </c>
      <c r="B25" s="28">
        <v>2</v>
      </c>
      <c r="C25" s="28">
        <v>2</v>
      </c>
      <c r="D25" s="578">
        <v>1500400040</v>
      </c>
      <c r="E25" s="579" t="s">
        <v>34</v>
      </c>
      <c r="F25" s="580">
        <v>11788285</v>
      </c>
      <c r="G25" s="580">
        <v>9354383.3900000006</v>
      </c>
      <c r="H25" s="580">
        <v>79.35321711343083</v>
      </c>
      <c r="I25" s="581">
        <v>8648748.6099999994</v>
      </c>
    </row>
    <row r="26" spans="1:9" ht="22.5">
      <c r="A26" s="27">
        <v>2568</v>
      </c>
      <c r="B26" s="28">
        <v>2</v>
      </c>
      <c r="C26" s="28">
        <v>2</v>
      </c>
      <c r="D26" s="578">
        <v>1500400075</v>
      </c>
      <c r="E26" s="579" t="s">
        <v>59</v>
      </c>
      <c r="F26" s="580">
        <v>12622630</v>
      </c>
      <c r="G26" s="580">
        <v>9970094.6400000006</v>
      </c>
      <c r="H26" s="580">
        <v>78.98587410072227</v>
      </c>
      <c r="I26" s="581">
        <v>29535899.18</v>
      </c>
    </row>
    <row r="27" spans="1:9" ht="22.5">
      <c r="A27" s="27">
        <v>2568</v>
      </c>
      <c r="B27" s="28">
        <v>2</v>
      </c>
      <c r="C27" s="28">
        <v>2</v>
      </c>
      <c r="D27" s="578">
        <v>1500400087</v>
      </c>
      <c r="E27" s="579" t="s">
        <v>64</v>
      </c>
      <c r="F27" s="580">
        <v>7881696.4699999997</v>
      </c>
      <c r="G27" s="580">
        <v>6213513.46</v>
      </c>
      <c r="H27" s="580">
        <v>78.834721479701955</v>
      </c>
      <c r="I27" s="581">
        <v>10649959.17</v>
      </c>
    </row>
    <row r="28" spans="1:9" ht="22.5">
      <c r="A28" s="27">
        <v>2568</v>
      </c>
      <c r="B28" s="28">
        <v>2</v>
      </c>
      <c r="C28" s="28">
        <v>2</v>
      </c>
      <c r="D28" s="578">
        <v>1500400057</v>
      </c>
      <c r="E28" s="579" t="s">
        <v>47</v>
      </c>
      <c r="F28" s="580">
        <v>25620640</v>
      </c>
      <c r="G28" s="580">
        <v>20101581.149999999</v>
      </c>
      <c r="H28" s="580">
        <v>78.458544165953697</v>
      </c>
      <c r="I28" s="581">
        <v>19864758.530000001</v>
      </c>
    </row>
    <row r="29" spans="1:9" ht="22.5">
      <c r="A29" s="27">
        <v>2568</v>
      </c>
      <c r="B29" s="28">
        <v>2</v>
      </c>
      <c r="C29" s="28">
        <v>2</v>
      </c>
      <c r="D29" s="578">
        <v>1500400027</v>
      </c>
      <c r="E29" s="579" t="s">
        <v>15</v>
      </c>
      <c r="F29" s="580">
        <v>17594814</v>
      </c>
      <c r="G29" s="580">
        <v>13764800.18</v>
      </c>
      <c r="H29" s="580">
        <v>78.232143744173712</v>
      </c>
      <c r="I29" s="581">
        <v>42752348.880000003</v>
      </c>
    </row>
    <row r="30" spans="1:9" ht="22.5">
      <c r="A30" s="27">
        <v>2568</v>
      </c>
      <c r="B30" s="28">
        <v>2</v>
      </c>
      <c r="C30" s="28">
        <v>2</v>
      </c>
      <c r="D30" s="578">
        <v>1500400091</v>
      </c>
      <c r="E30" s="579" t="s">
        <v>67</v>
      </c>
      <c r="F30" s="580">
        <v>10114203.08</v>
      </c>
      <c r="G30" s="580">
        <v>7899724.7000000002</v>
      </c>
      <c r="H30" s="580">
        <v>78.105260864506988</v>
      </c>
      <c r="I30" s="581">
        <v>7899362.5999999996</v>
      </c>
    </row>
    <row r="31" spans="1:9" ht="22.5">
      <c r="A31" s="27">
        <v>2568</v>
      </c>
      <c r="B31" s="28">
        <v>2</v>
      </c>
      <c r="C31" s="28">
        <v>2</v>
      </c>
      <c r="D31" s="578">
        <v>1500400034</v>
      </c>
      <c r="E31" s="579" t="s">
        <v>30</v>
      </c>
      <c r="F31" s="580">
        <v>10961610.82</v>
      </c>
      <c r="G31" s="580">
        <v>8526137.9400000013</v>
      </c>
      <c r="H31" s="580">
        <v>77.781797584380953</v>
      </c>
      <c r="I31" s="581">
        <v>55759434.07</v>
      </c>
    </row>
    <row r="32" spans="1:9" ht="22.5">
      <c r="A32" s="27">
        <v>2568</v>
      </c>
      <c r="B32" s="28">
        <v>2</v>
      </c>
      <c r="C32" s="28">
        <v>2</v>
      </c>
      <c r="D32" s="578">
        <v>1500400092</v>
      </c>
      <c r="E32" s="579" t="s">
        <v>68</v>
      </c>
      <c r="F32" s="580">
        <v>19446758</v>
      </c>
      <c r="G32" s="580">
        <v>15062736.460000001</v>
      </c>
      <c r="H32" s="580">
        <v>77.456285824094692</v>
      </c>
      <c r="I32" s="581">
        <v>13087153.289999999</v>
      </c>
    </row>
    <row r="33" spans="1:9" ht="22.5">
      <c r="A33" s="27">
        <v>2568</v>
      </c>
      <c r="B33" s="28">
        <v>2</v>
      </c>
      <c r="C33" s="28">
        <v>2</v>
      </c>
      <c r="D33" s="578">
        <v>1500400053</v>
      </c>
      <c r="E33" s="579" t="s">
        <v>43</v>
      </c>
      <c r="F33" s="580">
        <v>12403118</v>
      </c>
      <c r="G33" s="580">
        <v>9605913.6799999997</v>
      </c>
      <c r="H33" s="580">
        <v>77.447571489685089</v>
      </c>
      <c r="I33" s="581">
        <v>9467843.3100000005</v>
      </c>
    </row>
    <row r="34" spans="1:9" ht="22.5">
      <c r="A34" s="27">
        <v>2568</v>
      </c>
      <c r="B34" s="28">
        <v>2</v>
      </c>
      <c r="C34" s="28">
        <v>2</v>
      </c>
      <c r="D34" s="578">
        <v>1500400071</v>
      </c>
      <c r="E34" s="579" t="s">
        <v>55</v>
      </c>
      <c r="F34" s="580">
        <v>13359352.189999999</v>
      </c>
      <c r="G34" s="580">
        <v>10285940.949999999</v>
      </c>
      <c r="H34" s="580">
        <v>76.994309332599457</v>
      </c>
      <c r="I34" s="581">
        <v>18014137.710000001</v>
      </c>
    </row>
    <row r="35" spans="1:9" ht="22.5">
      <c r="A35" s="27">
        <v>2568</v>
      </c>
      <c r="B35" s="28">
        <v>2</v>
      </c>
      <c r="C35" s="28">
        <v>2</v>
      </c>
      <c r="D35" s="578">
        <v>1500400054</v>
      </c>
      <c r="E35" s="579" t="s">
        <v>44</v>
      </c>
      <c r="F35" s="580">
        <v>19901343.82</v>
      </c>
      <c r="G35" s="580">
        <v>15287439.890000001</v>
      </c>
      <c r="H35" s="580">
        <v>76.816118691627125</v>
      </c>
      <c r="I35" s="581">
        <v>13760899.869999999</v>
      </c>
    </row>
    <row r="36" spans="1:9" ht="22.5">
      <c r="A36" s="27">
        <v>2568</v>
      </c>
      <c r="B36" s="28">
        <v>2</v>
      </c>
      <c r="C36" s="28">
        <v>2</v>
      </c>
      <c r="D36" s="578">
        <v>1500400059</v>
      </c>
      <c r="E36" s="579" t="s">
        <v>48</v>
      </c>
      <c r="F36" s="580">
        <v>10592258.4</v>
      </c>
      <c r="G36" s="580">
        <v>8135377.8799999999</v>
      </c>
      <c r="H36" s="580">
        <v>76.804941616605575</v>
      </c>
      <c r="I36" s="581">
        <v>23423383.719999999</v>
      </c>
    </row>
    <row r="37" spans="1:9" ht="22.5">
      <c r="A37" s="27">
        <v>2568</v>
      </c>
      <c r="B37" s="28">
        <v>2</v>
      </c>
      <c r="C37" s="28">
        <v>2</v>
      </c>
      <c r="D37" s="578">
        <v>1500400047</v>
      </c>
      <c r="E37" s="579" t="s">
        <v>97</v>
      </c>
      <c r="F37" s="580">
        <v>22465581</v>
      </c>
      <c r="G37" s="580">
        <v>17241023.640000001</v>
      </c>
      <c r="H37" s="580">
        <v>76.744169848088944</v>
      </c>
      <c r="I37" s="581">
        <v>14694942.77</v>
      </c>
    </row>
    <row r="38" spans="1:9" ht="22.5">
      <c r="A38" s="27">
        <v>2568</v>
      </c>
      <c r="B38" s="28">
        <v>2</v>
      </c>
      <c r="C38" s="28">
        <v>2</v>
      </c>
      <c r="D38" s="578">
        <v>1500400073</v>
      </c>
      <c r="E38" s="579" t="s">
        <v>57</v>
      </c>
      <c r="F38" s="580">
        <v>12199400</v>
      </c>
      <c r="G38" s="580">
        <v>9344175.6500000004</v>
      </c>
      <c r="H38" s="580">
        <v>76.595370673967565</v>
      </c>
      <c r="I38" s="581">
        <v>13565471.300000001</v>
      </c>
    </row>
    <row r="39" spans="1:9" ht="22.5">
      <c r="A39" s="27">
        <v>2568</v>
      </c>
      <c r="B39" s="28">
        <v>2</v>
      </c>
      <c r="C39" s="28">
        <v>2</v>
      </c>
      <c r="D39" s="578">
        <v>1500400082</v>
      </c>
      <c r="E39" s="579" t="s">
        <v>62</v>
      </c>
      <c r="F39" s="580">
        <v>5368645</v>
      </c>
      <c r="G39" s="580">
        <v>4089062.1</v>
      </c>
      <c r="H39" s="580">
        <v>76.165626522148514</v>
      </c>
      <c r="I39" s="581">
        <v>12193880.91</v>
      </c>
    </row>
    <row r="40" spans="1:9" ht="22.5">
      <c r="A40" s="27">
        <v>2568</v>
      </c>
      <c r="B40" s="28">
        <v>2</v>
      </c>
      <c r="C40" s="28">
        <v>2</v>
      </c>
      <c r="D40" s="578">
        <v>1500400045</v>
      </c>
      <c r="E40" s="579" t="s">
        <v>96</v>
      </c>
      <c r="F40" s="580">
        <v>32131802.52</v>
      </c>
      <c r="G40" s="580">
        <v>24470234.690000001</v>
      </c>
      <c r="H40" s="580">
        <v>76.155810663808353</v>
      </c>
      <c r="I40" s="581">
        <v>13417926.039999999</v>
      </c>
    </row>
    <row r="41" spans="1:9" ht="22.5">
      <c r="A41" s="27">
        <v>2568</v>
      </c>
      <c r="B41" s="28">
        <v>2</v>
      </c>
      <c r="C41" s="28">
        <v>2</v>
      </c>
      <c r="D41" s="578">
        <v>1500400048</v>
      </c>
      <c r="E41" s="579" t="s">
        <v>40</v>
      </c>
      <c r="F41" s="580">
        <v>10985342.42</v>
      </c>
      <c r="G41" s="580">
        <v>8332054.4400000004</v>
      </c>
      <c r="H41" s="580">
        <v>75.847016155186907</v>
      </c>
      <c r="I41" s="581">
        <v>19222432.34</v>
      </c>
    </row>
    <row r="42" spans="1:9" ht="22.5">
      <c r="A42" s="27">
        <v>2568</v>
      </c>
      <c r="B42" s="28">
        <v>2</v>
      </c>
      <c r="C42" s="28">
        <v>2</v>
      </c>
      <c r="D42" s="578">
        <v>1500400083</v>
      </c>
      <c r="E42" s="579" t="s">
        <v>106</v>
      </c>
      <c r="F42" s="580">
        <v>10511515</v>
      </c>
      <c r="G42" s="580">
        <v>7948099.8600000003</v>
      </c>
      <c r="H42" s="580">
        <v>75.613266593825912</v>
      </c>
      <c r="I42" s="581">
        <v>36884603.079999998</v>
      </c>
    </row>
    <row r="43" spans="1:9" ht="22.5">
      <c r="A43" s="27">
        <v>2568</v>
      </c>
      <c r="B43" s="28">
        <v>2</v>
      </c>
      <c r="C43" s="28">
        <v>2</v>
      </c>
      <c r="D43" s="578">
        <v>1500400043</v>
      </c>
      <c r="E43" s="579" t="s">
        <v>37</v>
      </c>
      <c r="F43" s="580">
        <v>23402432.449999999</v>
      </c>
      <c r="G43" s="580">
        <v>17653249.52</v>
      </c>
      <c r="H43" s="580">
        <v>75.433395898980578</v>
      </c>
      <c r="I43" s="581">
        <v>23609428.629999999</v>
      </c>
    </row>
    <row r="44" spans="1:9" ht="22.5">
      <c r="A44" s="27">
        <v>2568</v>
      </c>
      <c r="B44" s="28">
        <v>2</v>
      </c>
      <c r="C44" s="28">
        <v>2</v>
      </c>
      <c r="D44" s="578">
        <v>1500400056</v>
      </c>
      <c r="E44" s="579" t="s">
        <v>46</v>
      </c>
      <c r="F44" s="580">
        <v>20688351.969999999</v>
      </c>
      <c r="G44" s="580">
        <v>15421382.449999999</v>
      </c>
      <c r="H44" s="580">
        <v>74.541377062621592</v>
      </c>
      <c r="I44" s="581">
        <v>25337684.670000002</v>
      </c>
    </row>
    <row r="45" spans="1:9" ht="22.5">
      <c r="A45" s="27">
        <v>2568</v>
      </c>
      <c r="B45" s="28">
        <v>2</v>
      </c>
      <c r="C45" s="28">
        <v>2</v>
      </c>
      <c r="D45" s="578">
        <v>1500400086</v>
      </c>
      <c r="E45" s="582" t="s">
        <v>107</v>
      </c>
      <c r="F45" s="580">
        <v>9992728</v>
      </c>
      <c r="G45" s="580">
        <v>7448593.71</v>
      </c>
      <c r="H45" s="580">
        <v>74.540142691765453</v>
      </c>
      <c r="I45" s="581">
        <v>13676899.449999999</v>
      </c>
    </row>
    <row r="46" spans="1:9" ht="22.5">
      <c r="A46" s="27">
        <v>2568</v>
      </c>
      <c r="B46" s="28">
        <v>2</v>
      </c>
      <c r="C46" s="28">
        <v>2</v>
      </c>
      <c r="D46" s="578">
        <v>1500400063</v>
      </c>
      <c r="E46" s="579" t="s">
        <v>49</v>
      </c>
      <c r="F46" s="580">
        <v>10935992.82</v>
      </c>
      <c r="G46" s="580">
        <v>8085280.5199999996</v>
      </c>
      <c r="H46" s="580">
        <v>73.932752636902336</v>
      </c>
      <c r="I46" s="581">
        <v>18832978.18</v>
      </c>
    </row>
    <row r="47" spans="1:9" ht="22.5">
      <c r="A47" s="27">
        <v>2568</v>
      </c>
      <c r="B47" s="28">
        <v>2</v>
      </c>
      <c r="C47" s="28">
        <v>2</v>
      </c>
      <c r="D47" s="578">
        <v>1500400039</v>
      </c>
      <c r="E47" s="579" t="s">
        <v>33</v>
      </c>
      <c r="F47" s="580">
        <v>6959740</v>
      </c>
      <c r="G47" s="580">
        <v>5123075.0999999996</v>
      </c>
      <c r="H47" s="580">
        <v>73.610150666547881</v>
      </c>
      <c r="I47" s="581">
        <v>34593408.240000002</v>
      </c>
    </row>
    <row r="48" spans="1:9" ht="22.5">
      <c r="A48" s="27">
        <v>2568</v>
      </c>
      <c r="B48" s="28">
        <v>2</v>
      </c>
      <c r="C48" s="28">
        <v>2</v>
      </c>
      <c r="D48" s="578">
        <v>1500400098</v>
      </c>
      <c r="E48" s="579" t="s">
        <v>72</v>
      </c>
      <c r="F48" s="580">
        <v>14726924.289999999</v>
      </c>
      <c r="G48" s="580">
        <v>10690354.380000001</v>
      </c>
      <c r="H48" s="580">
        <v>72.590543480005906</v>
      </c>
      <c r="I48" s="581">
        <v>14315957.210000001</v>
      </c>
    </row>
    <row r="49" spans="1:9" ht="22.5">
      <c r="A49" s="27">
        <v>2568</v>
      </c>
      <c r="B49" s="28">
        <v>2</v>
      </c>
      <c r="C49" s="28">
        <v>2</v>
      </c>
      <c r="D49" s="578">
        <v>1500400065</v>
      </c>
      <c r="E49" s="579" t="s">
        <v>50</v>
      </c>
      <c r="F49" s="580">
        <v>14438740</v>
      </c>
      <c r="G49" s="580">
        <v>10457112.23</v>
      </c>
      <c r="H49" s="580">
        <v>72.423994268197916</v>
      </c>
      <c r="I49" s="581">
        <v>19622733.57</v>
      </c>
    </row>
    <row r="50" spans="1:9" ht="22.5">
      <c r="A50" s="27">
        <v>2568</v>
      </c>
      <c r="B50" s="28">
        <v>2</v>
      </c>
      <c r="C50" s="28">
        <v>2</v>
      </c>
      <c r="D50" s="578">
        <v>1500400060</v>
      </c>
      <c r="E50" s="579" t="s">
        <v>101</v>
      </c>
      <c r="F50" s="580">
        <v>27741028.359999999</v>
      </c>
      <c r="G50" s="580">
        <v>20053587.940000001</v>
      </c>
      <c r="H50" s="580">
        <v>72.288552824218385</v>
      </c>
      <c r="I50" s="581">
        <v>41913254.469999999</v>
      </c>
    </row>
    <row r="51" spans="1:9" ht="22.5">
      <c r="A51" s="27">
        <v>2568</v>
      </c>
      <c r="B51" s="28">
        <v>2</v>
      </c>
      <c r="C51" s="28">
        <v>2</v>
      </c>
      <c r="D51" s="578">
        <v>1500400035</v>
      </c>
      <c r="E51" s="579" t="s">
        <v>94</v>
      </c>
      <c r="F51" s="580">
        <v>11293249.24</v>
      </c>
      <c r="G51" s="580">
        <v>8119877.7199999997</v>
      </c>
      <c r="H51" s="580">
        <v>71.900279073270497</v>
      </c>
      <c r="I51" s="581">
        <v>17953911.920000002</v>
      </c>
    </row>
    <row r="52" spans="1:9" ht="22.5">
      <c r="A52" s="27">
        <v>2568</v>
      </c>
      <c r="B52" s="28">
        <v>2</v>
      </c>
      <c r="C52" s="28">
        <v>2</v>
      </c>
      <c r="D52" s="578">
        <v>1500400076</v>
      </c>
      <c r="E52" s="579" t="s">
        <v>60</v>
      </c>
      <c r="F52" s="580">
        <v>16880879.030000001</v>
      </c>
      <c r="G52" s="580">
        <v>12136569.779999999</v>
      </c>
      <c r="H52" s="580">
        <v>71.89536610286342</v>
      </c>
      <c r="I52" s="581">
        <v>7481150.9900000002</v>
      </c>
    </row>
    <row r="53" spans="1:9" ht="22.5">
      <c r="A53" s="27">
        <v>2568</v>
      </c>
      <c r="B53" s="28">
        <v>2</v>
      </c>
      <c r="C53" s="28">
        <v>2</v>
      </c>
      <c r="D53" s="578">
        <v>1500400094</v>
      </c>
      <c r="E53" s="579" t="s">
        <v>23</v>
      </c>
      <c r="F53" s="580">
        <v>12498268</v>
      </c>
      <c r="G53" s="580">
        <v>8951553.8399999999</v>
      </c>
      <c r="H53" s="580">
        <v>71.622354713469093</v>
      </c>
      <c r="I53" s="581">
        <v>21067485.129999999</v>
      </c>
    </row>
    <row r="54" spans="1:9" ht="22.5">
      <c r="A54" s="27">
        <v>2568</v>
      </c>
      <c r="B54" s="28">
        <v>2</v>
      </c>
      <c r="C54" s="28">
        <v>2</v>
      </c>
      <c r="D54" s="578">
        <v>1500400062</v>
      </c>
      <c r="E54" s="579" t="s">
        <v>20</v>
      </c>
      <c r="F54" s="580">
        <v>16639011.029999999</v>
      </c>
      <c r="G54" s="580">
        <v>11829008.810000001</v>
      </c>
      <c r="H54" s="580">
        <v>71.092018562115229</v>
      </c>
      <c r="I54" s="581">
        <v>14359134.08</v>
      </c>
    </row>
    <row r="55" spans="1:9" ht="22.5">
      <c r="A55" s="27">
        <v>2568</v>
      </c>
      <c r="B55" s="28">
        <v>2</v>
      </c>
      <c r="C55" s="28">
        <v>2</v>
      </c>
      <c r="D55" s="578">
        <v>1500400030</v>
      </c>
      <c r="E55" s="579" t="s">
        <v>91</v>
      </c>
      <c r="F55" s="580">
        <v>7220547</v>
      </c>
      <c r="G55" s="580">
        <v>5129156.2</v>
      </c>
      <c r="H55" s="580">
        <v>71.035562818163228</v>
      </c>
      <c r="I55" s="581">
        <v>12916158.58</v>
      </c>
    </row>
    <row r="56" spans="1:9" ht="22.5">
      <c r="A56" s="27">
        <v>2568</v>
      </c>
      <c r="B56" s="28">
        <v>2</v>
      </c>
      <c r="C56" s="28">
        <v>2</v>
      </c>
      <c r="D56" s="578">
        <v>1500400095</v>
      </c>
      <c r="E56" s="579" t="s">
        <v>70</v>
      </c>
      <c r="F56" s="580">
        <v>12355036.449999999</v>
      </c>
      <c r="G56" s="580">
        <v>8726623.0099999998</v>
      </c>
      <c r="H56" s="580">
        <v>70.632110599722267</v>
      </c>
      <c r="I56" s="581">
        <v>17525304.219999999</v>
      </c>
    </row>
    <row r="57" spans="1:9" ht="22.5">
      <c r="A57" s="27">
        <v>2568</v>
      </c>
      <c r="B57" s="28">
        <v>2</v>
      </c>
      <c r="C57" s="28">
        <v>2</v>
      </c>
      <c r="D57" s="578">
        <v>1500400044</v>
      </c>
      <c r="E57" s="579" t="s">
        <v>38</v>
      </c>
      <c r="F57" s="580">
        <v>27317170.289999999</v>
      </c>
      <c r="G57" s="580">
        <v>19268787.609999999</v>
      </c>
      <c r="H57" s="580">
        <v>70.537275294043638</v>
      </c>
      <c r="I57" s="581">
        <v>11137259.199999999</v>
      </c>
    </row>
    <row r="58" spans="1:9" ht="22.5">
      <c r="A58" s="27">
        <v>2568</v>
      </c>
      <c r="B58" s="28">
        <v>2</v>
      </c>
      <c r="C58" s="28">
        <v>2</v>
      </c>
      <c r="D58" s="578">
        <v>1500400029</v>
      </c>
      <c r="E58" s="579" t="s">
        <v>90</v>
      </c>
      <c r="F58" s="580">
        <v>14364969.779999999</v>
      </c>
      <c r="G58" s="580">
        <v>10006431.460000001</v>
      </c>
      <c r="H58" s="580">
        <v>69.658562553551036</v>
      </c>
      <c r="I58" s="581">
        <v>8854209.4499999993</v>
      </c>
    </row>
    <row r="59" spans="1:9" ht="22.5">
      <c r="A59" s="27">
        <v>2568</v>
      </c>
      <c r="B59" s="28">
        <v>2</v>
      </c>
      <c r="C59" s="28">
        <v>2</v>
      </c>
      <c r="D59" s="578">
        <v>1500400058</v>
      </c>
      <c r="E59" s="579" t="s">
        <v>100</v>
      </c>
      <c r="F59" s="580">
        <v>17580139.920000002</v>
      </c>
      <c r="G59" s="580">
        <v>12231871.08</v>
      </c>
      <c r="H59" s="580">
        <v>69.577780015757682</v>
      </c>
      <c r="I59" s="581">
        <v>13025746.449999999</v>
      </c>
    </row>
    <row r="60" spans="1:9" ht="22.5">
      <c r="A60" s="27">
        <v>2568</v>
      </c>
      <c r="B60" s="28">
        <v>2</v>
      </c>
      <c r="C60" s="28">
        <v>2</v>
      </c>
      <c r="D60" s="578">
        <v>1500400055</v>
      </c>
      <c r="E60" s="579" t="s">
        <v>45</v>
      </c>
      <c r="F60" s="580">
        <v>26806230</v>
      </c>
      <c r="G60" s="580">
        <v>18514648.719999999</v>
      </c>
      <c r="H60" s="580">
        <v>69.068454310807596</v>
      </c>
      <c r="I60" s="581">
        <v>19126403.609999999</v>
      </c>
    </row>
    <row r="61" spans="1:9" ht="22.5">
      <c r="A61" s="27">
        <v>2568</v>
      </c>
      <c r="B61" s="28">
        <v>2</v>
      </c>
      <c r="C61" s="28">
        <v>2</v>
      </c>
      <c r="D61" s="578">
        <v>1500400042</v>
      </c>
      <c r="E61" s="579" t="s">
        <v>36</v>
      </c>
      <c r="F61" s="580">
        <v>28864770.710000001</v>
      </c>
      <c r="G61" s="580">
        <v>19775774.129999999</v>
      </c>
      <c r="H61" s="580">
        <v>68.511800522111258</v>
      </c>
      <c r="I61" s="581">
        <v>6351275.9400000004</v>
      </c>
    </row>
    <row r="62" spans="1:9" ht="22.5">
      <c r="A62" s="27">
        <v>2568</v>
      </c>
      <c r="B62" s="28">
        <v>2</v>
      </c>
      <c r="C62" s="28">
        <v>2</v>
      </c>
      <c r="D62" s="578">
        <v>1500400028</v>
      </c>
      <c r="E62" s="579" t="s">
        <v>28</v>
      </c>
      <c r="F62" s="580">
        <v>8527755</v>
      </c>
      <c r="G62" s="580">
        <v>5803176.2199999997</v>
      </c>
      <c r="H62" s="580">
        <v>68.050456655942853</v>
      </c>
      <c r="I62" s="581">
        <v>11404451.119999999</v>
      </c>
    </row>
    <row r="63" spans="1:9" ht="22.5">
      <c r="A63" s="27">
        <v>2568</v>
      </c>
      <c r="B63" s="28">
        <v>2</v>
      </c>
      <c r="C63" s="28">
        <v>2</v>
      </c>
      <c r="D63" s="578">
        <v>1500400051</v>
      </c>
      <c r="E63" s="579" t="s">
        <v>99</v>
      </c>
      <c r="F63" s="580">
        <v>25224451.620000001</v>
      </c>
      <c r="G63" s="580">
        <v>16975574.259999998</v>
      </c>
      <c r="H63" s="580">
        <v>67.298090423263673</v>
      </c>
      <c r="I63" s="581">
        <v>13152176.33</v>
      </c>
    </row>
    <row r="64" spans="1:9" ht="22.5">
      <c r="A64" s="27">
        <v>2568</v>
      </c>
      <c r="B64" s="28">
        <v>2</v>
      </c>
      <c r="C64" s="28">
        <v>2</v>
      </c>
      <c r="D64" s="578">
        <v>1500400090</v>
      </c>
      <c r="E64" s="579" t="s">
        <v>66</v>
      </c>
      <c r="F64" s="580">
        <v>6613690</v>
      </c>
      <c r="G64" s="580">
        <v>4429228.74</v>
      </c>
      <c r="H64" s="580">
        <v>66.970613076814914</v>
      </c>
      <c r="I64" s="581">
        <v>13439857.08</v>
      </c>
    </row>
    <row r="65" spans="1:9" ht="22.5">
      <c r="A65" s="27">
        <v>2568</v>
      </c>
      <c r="B65" s="28">
        <v>2</v>
      </c>
      <c r="C65" s="28">
        <v>2</v>
      </c>
      <c r="D65" s="578">
        <v>1500400046</v>
      </c>
      <c r="E65" s="579" t="s">
        <v>39</v>
      </c>
      <c r="F65" s="580">
        <v>12657365</v>
      </c>
      <c r="G65" s="580">
        <v>8369036.21</v>
      </c>
      <c r="H65" s="580">
        <v>66.119893121514622</v>
      </c>
      <c r="I65" s="581">
        <v>13662969.15</v>
      </c>
    </row>
    <row r="66" spans="1:9" ht="22.5">
      <c r="A66" s="27">
        <v>2568</v>
      </c>
      <c r="B66" s="28">
        <v>2</v>
      </c>
      <c r="C66" s="28">
        <v>2</v>
      </c>
      <c r="D66" s="578">
        <v>1500400069</v>
      </c>
      <c r="E66" s="579" t="s">
        <v>53</v>
      </c>
      <c r="F66" s="580">
        <v>19251546.129999999</v>
      </c>
      <c r="G66" s="580">
        <v>12530717.880000001</v>
      </c>
      <c r="H66" s="580">
        <v>65.08941045765242</v>
      </c>
      <c r="I66" s="581">
        <v>22768201.719999999</v>
      </c>
    </row>
    <row r="67" spans="1:9" ht="22.5">
      <c r="A67" s="27">
        <v>2568</v>
      </c>
      <c r="B67" s="28">
        <v>2</v>
      </c>
      <c r="C67" s="28">
        <v>2</v>
      </c>
      <c r="D67" s="578">
        <v>1500400031</v>
      </c>
      <c r="E67" s="579" t="s">
        <v>29</v>
      </c>
      <c r="F67" s="580">
        <v>9444075</v>
      </c>
      <c r="G67" s="580">
        <v>6134290.6100000003</v>
      </c>
      <c r="H67" s="580">
        <v>64.953853183080398</v>
      </c>
      <c r="I67" s="581">
        <v>11992546.449999999</v>
      </c>
    </row>
    <row r="68" spans="1:9" ht="22.5">
      <c r="A68" s="27">
        <v>2568</v>
      </c>
      <c r="B68" s="28">
        <v>2</v>
      </c>
      <c r="C68" s="28">
        <v>2</v>
      </c>
      <c r="D68" s="578">
        <v>1500400052</v>
      </c>
      <c r="E68" s="579" t="s">
        <v>42</v>
      </c>
      <c r="F68" s="580">
        <v>16985790.84</v>
      </c>
      <c r="G68" s="580">
        <v>10998381.630000001</v>
      </c>
      <c r="H68" s="580">
        <v>64.750483116157341</v>
      </c>
      <c r="I68" s="581">
        <v>32870541.379999999</v>
      </c>
    </row>
    <row r="69" spans="1:9" ht="22.5">
      <c r="A69" s="27">
        <v>2568</v>
      </c>
      <c r="B69" s="28">
        <v>2</v>
      </c>
      <c r="C69" s="28">
        <v>2</v>
      </c>
      <c r="D69" s="578">
        <v>1500400070</v>
      </c>
      <c r="E69" s="579" t="s">
        <v>54</v>
      </c>
      <c r="F69" s="580">
        <v>9854902</v>
      </c>
      <c r="G69" s="580">
        <v>6329684.1399999997</v>
      </c>
      <c r="H69" s="580">
        <v>64.228788272070076</v>
      </c>
      <c r="I69" s="581">
        <v>30335376.030000001</v>
      </c>
    </row>
    <row r="70" spans="1:9" ht="22.5">
      <c r="A70" s="27">
        <v>2568</v>
      </c>
      <c r="B70" s="28">
        <v>2</v>
      </c>
      <c r="C70" s="28">
        <v>2</v>
      </c>
      <c r="D70" s="578">
        <v>1500400036</v>
      </c>
      <c r="E70" s="579" t="s">
        <v>31</v>
      </c>
      <c r="F70" s="580">
        <v>7696413.6100000003</v>
      </c>
      <c r="G70" s="580">
        <v>4898091.41</v>
      </c>
      <c r="H70" s="580">
        <v>63.641218601296039</v>
      </c>
      <c r="I70" s="581">
        <v>7912033.9500000002</v>
      </c>
    </row>
    <row r="71" spans="1:9" ht="22.5">
      <c r="A71" s="27">
        <v>2568</v>
      </c>
      <c r="B71" s="28">
        <v>2</v>
      </c>
      <c r="C71" s="28">
        <v>2</v>
      </c>
      <c r="D71" s="578">
        <v>1500400025</v>
      </c>
      <c r="E71" s="579" t="s">
        <v>88</v>
      </c>
      <c r="F71" s="580">
        <v>12472305</v>
      </c>
      <c r="G71" s="580">
        <v>7919569.6900000004</v>
      </c>
      <c r="H71" s="580">
        <v>63.497242009396018</v>
      </c>
      <c r="I71" s="581">
        <v>12290913.67</v>
      </c>
    </row>
    <row r="72" spans="1:9" ht="22.5">
      <c r="A72" s="27">
        <v>2568</v>
      </c>
      <c r="B72" s="28">
        <v>2</v>
      </c>
      <c r="C72" s="28">
        <v>2</v>
      </c>
      <c r="D72" s="578">
        <v>1500400049</v>
      </c>
      <c r="E72" s="579" t="s">
        <v>98</v>
      </c>
      <c r="F72" s="580">
        <v>10974306.26</v>
      </c>
      <c r="G72" s="580">
        <v>6949533.2199999997</v>
      </c>
      <c r="H72" s="580">
        <v>63.325490061546724</v>
      </c>
      <c r="I72" s="581">
        <v>23437668.390000001</v>
      </c>
    </row>
    <row r="73" spans="1:9" ht="22.5">
      <c r="A73" s="27">
        <v>2568</v>
      </c>
      <c r="B73" s="28">
        <v>2</v>
      </c>
      <c r="C73" s="28">
        <v>2</v>
      </c>
      <c r="D73" s="578">
        <v>1500400089</v>
      </c>
      <c r="E73" s="579" t="s">
        <v>108</v>
      </c>
      <c r="F73" s="580">
        <v>19235990</v>
      </c>
      <c r="G73" s="580">
        <v>12147862.24</v>
      </c>
      <c r="H73" s="580">
        <v>63.151739213838226</v>
      </c>
      <c r="I73" s="581">
        <v>36059890.469999999</v>
      </c>
    </row>
    <row r="74" spans="1:9" ht="22.5">
      <c r="A74" s="27">
        <v>2568</v>
      </c>
      <c r="B74" s="28">
        <v>2</v>
      </c>
      <c r="C74" s="28">
        <v>2</v>
      </c>
      <c r="D74" s="578">
        <v>1500400038</v>
      </c>
      <c r="E74" s="579" t="s">
        <v>95</v>
      </c>
      <c r="F74" s="580">
        <v>11033510</v>
      </c>
      <c r="G74" s="580">
        <v>6870709.29</v>
      </c>
      <c r="H74" s="580">
        <v>62.271292544258358</v>
      </c>
      <c r="I74" s="581">
        <v>15718392.560000001</v>
      </c>
    </row>
    <row r="75" spans="1:9" ht="22.5">
      <c r="A75" s="27">
        <v>2568</v>
      </c>
      <c r="B75" s="28">
        <v>2</v>
      </c>
      <c r="C75" s="28">
        <v>2</v>
      </c>
      <c r="D75" s="578">
        <v>1500400080</v>
      </c>
      <c r="E75" s="579" t="s">
        <v>61</v>
      </c>
      <c r="F75" s="580">
        <v>10841200</v>
      </c>
      <c r="G75" s="580">
        <v>6576256.5499999998</v>
      </c>
      <c r="H75" s="580">
        <v>60.659858226026643</v>
      </c>
      <c r="I75" s="581">
        <v>14088328.08</v>
      </c>
    </row>
    <row r="76" spans="1:9" ht="22.5">
      <c r="A76" s="27">
        <v>2568</v>
      </c>
      <c r="B76" s="28">
        <v>2</v>
      </c>
      <c r="C76" s="28">
        <v>2</v>
      </c>
      <c r="D76" s="578">
        <v>1500400124</v>
      </c>
      <c r="E76" s="579" t="s">
        <v>73</v>
      </c>
      <c r="F76" s="580">
        <v>11468686.26</v>
      </c>
      <c r="G76" s="580">
        <v>6822823.2199999997</v>
      </c>
      <c r="H76" s="580">
        <v>59.490887319817574</v>
      </c>
      <c r="I76" s="581">
        <v>23591311.16</v>
      </c>
    </row>
    <row r="77" spans="1:9" ht="22.5">
      <c r="A77" s="27">
        <v>2568</v>
      </c>
      <c r="B77" s="28">
        <v>2</v>
      </c>
      <c r="C77" s="28">
        <v>2</v>
      </c>
      <c r="D77" s="578">
        <v>1500400064</v>
      </c>
      <c r="E77" s="579" t="s">
        <v>102</v>
      </c>
      <c r="F77" s="580">
        <v>26682013.82</v>
      </c>
      <c r="G77" s="580">
        <v>7620605.5999999996</v>
      </c>
      <c r="H77" s="580">
        <v>28.560833718959522</v>
      </c>
      <c r="I77" s="581">
        <v>16264374.449999999</v>
      </c>
    </row>
    <row r="78" spans="1:9">
      <c r="H78" s="24"/>
    </row>
    <row r="79" spans="1:9">
      <c r="H79" s="24"/>
    </row>
    <row r="80" spans="1:9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</sheetData>
  <pageMargins left="0.7" right="0.7" top="0.75" bottom="0.75" header="0.3" footer="0.3"/>
  <pageSetup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J10" sqref="J10"/>
    </sheetView>
  </sheetViews>
  <sheetFormatPr defaultRowHeight="18"/>
  <cols>
    <col min="1" max="3" width="9.140625" style="22"/>
    <col min="4" max="4" width="15.5703125" style="22" customWidth="1"/>
    <col min="5" max="5" width="23.5703125" style="22" customWidth="1"/>
    <col min="6" max="6" width="19.5703125" style="23" customWidth="1"/>
    <col min="7" max="7" width="20.42578125" style="23" customWidth="1"/>
    <col min="8" max="8" width="13" style="22" customWidth="1"/>
    <col min="9" max="259" width="9.140625" style="6"/>
    <col min="260" max="260" width="11" style="6" bestFit="1" customWidth="1"/>
    <col min="261" max="261" width="14.7109375" style="6" bestFit="1" customWidth="1"/>
    <col min="262" max="262" width="11.42578125" style="6" bestFit="1" customWidth="1"/>
    <col min="263" max="263" width="11.5703125" style="6" bestFit="1" customWidth="1"/>
    <col min="264" max="264" width="9.28515625" style="6" bestFit="1" customWidth="1"/>
    <col min="265" max="515" width="9.140625" style="6"/>
    <col min="516" max="516" width="11" style="6" bestFit="1" customWidth="1"/>
    <col min="517" max="517" width="14.7109375" style="6" bestFit="1" customWidth="1"/>
    <col min="518" max="518" width="11.42578125" style="6" bestFit="1" customWidth="1"/>
    <col min="519" max="519" width="11.5703125" style="6" bestFit="1" customWidth="1"/>
    <col min="520" max="520" width="9.28515625" style="6" bestFit="1" customWidth="1"/>
    <col min="521" max="771" width="9.140625" style="6"/>
    <col min="772" max="772" width="11" style="6" bestFit="1" customWidth="1"/>
    <col min="773" max="773" width="14.7109375" style="6" bestFit="1" customWidth="1"/>
    <col min="774" max="774" width="11.42578125" style="6" bestFit="1" customWidth="1"/>
    <col min="775" max="775" width="11.5703125" style="6" bestFit="1" customWidth="1"/>
    <col min="776" max="776" width="9.28515625" style="6" bestFit="1" customWidth="1"/>
    <col min="777" max="1027" width="9.140625" style="6"/>
    <col min="1028" max="1028" width="11" style="6" bestFit="1" customWidth="1"/>
    <col min="1029" max="1029" width="14.7109375" style="6" bestFit="1" customWidth="1"/>
    <col min="1030" max="1030" width="11.42578125" style="6" bestFit="1" customWidth="1"/>
    <col min="1031" max="1031" width="11.5703125" style="6" bestFit="1" customWidth="1"/>
    <col min="1032" max="1032" width="9.28515625" style="6" bestFit="1" customWidth="1"/>
    <col min="1033" max="1283" width="9.140625" style="6"/>
    <col min="1284" max="1284" width="11" style="6" bestFit="1" customWidth="1"/>
    <col min="1285" max="1285" width="14.7109375" style="6" bestFit="1" customWidth="1"/>
    <col min="1286" max="1286" width="11.42578125" style="6" bestFit="1" customWidth="1"/>
    <col min="1287" max="1287" width="11.5703125" style="6" bestFit="1" customWidth="1"/>
    <col min="1288" max="1288" width="9.28515625" style="6" bestFit="1" customWidth="1"/>
    <col min="1289" max="1539" width="9.140625" style="6"/>
    <col min="1540" max="1540" width="11" style="6" bestFit="1" customWidth="1"/>
    <col min="1541" max="1541" width="14.7109375" style="6" bestFit="1" customWidth="1"/>
    <col min="1542" max="1542" width="11.42578125" style="6" bestFit="1" customWidth="1"/>
    <col min="1543" max="1543" width="11.5703125" style="6" bestFit="1" customWidth="1"/>
    <col min="1544" max="1544" width="9.28515625" style="6" bestFit="1" customWidth="1"/>
    <col min="1545" max="1795" width="9.140625" style="6"/>
    <col min="1796" max="1796" width="11" style="6" bestFit="1" customWidth="1"/>
    <col min="1797" max="1797" width="14.7109375" style="6" bestFit="1" customWidth="1"/>
    <col min="1798" max="1798" width="11.42578125" style="6" bestFit="1" customWidth="1"/>
    <col min="1799" max="1799" width="11.5703125" style="6" bestFit="1" customWidth="1"/>
    <col min="1800" max="1800" width="9.28515625" style="6" bestFit="1" customWidth="1"/>
    <col min="1801" max="2051" width="9.140625" style="6"/>
    <col min="2052" max="2052" width="11" style="6" bestFit="1" customWidth="1"/>
    <col min="2053" max="2053" width="14.7109375" style="6" bestFit="1" customWidth="1"/>
    <col min="2054" max="2054" width="11.42578125" style="6" bestFit="1" customWidth="1"/>
    <col min="2055" max="2055" width="11.5703125" style="6" bestFit="1" customWidth="1"/>
    <col min="2056" max="2056" width="9.28515625" style="6" bestFit="1" customWidth="1"/>
    <col min="2057" max="2307" width="9.140625" style="6"/>
    <col min="2308" max="2308" width="11" style="6" bestFit="1" customWidth="1"/>
    <col min="2309" max="2309" width="14.7109375" style="6" bestFit="1" customWidth="1"/>
    <col min="2310" max="2310" width="11.42578125" style="6" bestFit="1" customWidth="1"/>
    <col min="2311" max="2311" width="11.5703125" style="6" bestFit="1" customWidth="1"/>
    <col min="2312" max="2312" width="9.28515625" style="6" bestFit="1" customWidth="1"/>
    <col min="2313" max="2563" width="9.140625" style="6"/>
    <col min="2564" max="2564" width="11" style="6" bestFit="1" customWidth="1"/>
    <col min="2565" max="2565" width="14.7109375" style="6" bestFit="1" customWidth="1"/>
    <col min="2566" max="2566" width="11.42578125" style="6" bestFit="1" customWidth="1"/>
    <col min="2567" max="2567" width="11.5703125" style="6" bestFit="1" customWidth="1"/>
    <col min="2568" max="2568" width="9.28515625" style="6" bestFit="1" customWidth="1"/>
    <col min="2569" max="2819" width="9.140625" style="6"/>
    <col min="2820" max="2820" width="11" style="6" bestFit="1" customWidth="1"/>
    <col min="2821" max="2821" width="14.7109375" style="6" bestFit="1" customWidth="1"/>
    <col min="2822" max="2822" width="11.42578125" style="6" bestFit="1" customWidth="1"/>
    <col min="2823" max="2823" width="11.5703125" style="6" bestFit="1" customWidth="1"/>
    <col min="2824" max="2824" width="9.28515625" style="6" bestFit="1" customWidth="1"/>
    <col min="2825" max="3075" width="9.140625" style="6"/>
    <col min="3076" max="3076" width="11" style="6" bestFit="1" customWidth="1"/>
    <col min="3077" max="3077" width="14.7109375" style="6" bestFit="1" customWidth="1"/>
    <col min="3078" max="3078" width="11.42578125" style="6" bestFit="1" customWidth="1"/>
    <col min="3079" max="3079" width="11.5703125" style="6" bestFit="1" customWidth="1"/>
    <col min="3080" max="3080" width="9.28515625" style="6" bestFit="1" customWidth="1"/>
    <col min="3081" max="3331" width="9.140625" style="6"/>
    <col min="3332" max="3332" width="11" style="6" bestFit="1" customWidth="1"/>
    <col min="3333" max="3333" width="14.7109375" style="6" bestFit="1" customWidth="1"/>
    <col min="3334" max="3334" width="11.42578125" style="6" bestFit="1" customWidth="1"/>
    <col min="3335" max="3335" width="11.5703125" style="6" bestFit="1" customWidth="1"/>
    <col min="3336" max="3336" width="9.28515625" style="6" bestFit="1" customWidth="1"/>
    <col min="3337" max="3587" width="9.140625" style="6"/>
    <col min="3588" max="3588" width="11" style="6" bestFit="1" customWidth="1"/>
    <col min="3589" max="3589" width="14.7109375" style="6" bestFit="1" customWidth="1"/>
    <col min="3590" max="3590" width="11.42578125" style="6" bestFit="1" customWidth="1"/>
    <col min="3591" max="3591" width="11.5703125" style="6" bestFit="1" customWidth="1"/>
    <col min="3592" max="3592" width="9.28515625" style="6" bestFit="1" customWidth="1"/>
    <col min="3593" max="3843" width="9.140625" style="6"/>
    <col min="3844" max="3844" width="11" style="6" bestFit="1" customWidth="1"/>
    <col min="3845" max="3845" width="14.7109375" style="6" bestFit="1" customWidth="1"/>
    <col min="3846" max="3846" width="11.42578125" style="6" bestFit="1" customWidth="1"/>
    <col min="3847" max="3847" width="11.5703125" style="6" bestFit="1" customWidth="1"/>
    <col min="3848" max="3848" width="9.28515625" style="6" bestFit="1" customWidth="1"/>
    <col min="3849" max="4099" width="9.140625" style="6"/>
    <col min="4100" max="4100" width="11" style="6" bestFit="1" customWidth="1"/>
    <col min="4101" max="4101" width="14.7109375" style="6" bestFit="1" customWidth="1"/>
    <col min="4102" max="4102" width="11.42578125" style="6" bestFit="1" customWidth="1"/>
    <col min="4103" max="4103" width="11.5703125" style="6" bestFit="1" customWidth="1"/>
    <col min="4104" max="4104" width="9.28515625" style="6" bestFit="1" customWidth="1"/>
    <col min="4105" max="4355" width="9.140625" style="6"/>
    <col min="4356" max="4356" width="11" style="6" bestFit="1" customWidth="1"/>
    <col min="4357" max="4357" width="14.7109375" style="6" bestFit="1" customWidth="1"/>
    <col min="4358" max="4358" width="11.42578125" style="6" bestFit="1" customWidth="1"/>
    <col min="4359" max="4359" width="11.5703125" style="6" bestFit="1" customWidth="1"/>
    <col min="4360" max="4360" width="9.28515625" style="6" bestFit="1" customWidth="1"/>
    <col min="4361" max="4611" width="9.140625" style="6"/>
    <col min="4612" max="4612" width="11" style="6" bestFit="1" customWidth="1"/>
    <col min="4613" max="4613" width="14.7109375" style="6" bestFit="1" customWidth="1"/>
    <col min="4614" max="4614" width="11.42578125" style="6" bestFit="1" customWidth="1"/>
    <col min="4615" max="4615" width="11.5703125" style="6" bestFit="1" customWidth="1"/>
    <col min="4616" max="4616" width="9.28515625" style="6" bestFit="1" customWidth="1"/>
    <col min="4617" max="4867" width="9.140625" style="6"/>
    <col min="4868" max="4868" width="11" style="6" bestFit="1" customWidth="1"/>
    <col min="4869" max="4869" width="14.7109375" style="6" bestFit="1" customWidth="1"/>
    <col min="4870" max="4870" width="11.42578125" style="6" bestFit="1" customWidth="1"/>
    <col min="4871" max="4871" width="11.5703125" style="6" bestFit="1" customWidth="1"/>
    <col min="4872" max="4872" width="9.28515625" style="6" bestFit="1" customWidth="1"/>
    <col min="4873" max="5123" width="9.140625" style="6"/>
    <col min="5124" max="5124" width="11" style="6" bestFit="1" customWidth="1"/>
    <col min="5125" max="5125" width="14.7109375" style="6" bestFit="1" customWidth="1"/>
    <col min="5126" max="5126" width="11.42578125" style="6" bestFit="1" customWidth="1"/>
    <col min="5127" max="5127" width="11.5703125" style="6" bestFit="1" customWidth="1"/>
    <col min="5128" max="5128" width="9.28515625" style="6" bestFit="1" customWidth="1"/>
    <col min="5129" max="5379" width="9.140625" style="6"/>
    <col min="5380" max="5380" width="11" style="6" bestFit="1" customWidth="1"/>
    <col min="5381" max="5381" width="14.7109375" style="6" bestFit="1" customWidth="1"/>
    <col min="5382" max="5382" width="11.42578125" style="6" bestFit="1" customWidth="1"/>
    <col min="5383" max="5383" width="11.5703125" style="6" bestFit="1" customWidth="1"/>
    <col min="5384" max="5384" width="9.28515625" style="6" bestFit="1" customWidth="1"/>
    <col min="5385" max="5635" width="9.140625" style="6"/>
    <col min="5636" max="5636" width="11" style="6" bestFit="1" customWidth="1"/>
    <col min="5637" max="5637" width="14.7109375" style="6" bestFit="1" customWidth="1"/>
    <col min="5638" max="5638" width="11.42578125" style="6" bestFit="1" customWidth="1"/>
    <col min="5639" max="5639" width="11.5703125" style="6" bestFit="1" customWidth="1"/>
    <col min="5640" max="5640" width="9.28515625" style="6" bestFit="1" customWidth="1"/>
    <col min="5641" max="5891" width="9.140625" style="6"/>
    <col min="5892" max="5892" width="11" style="6" bestFit="1" customWidth="1"/>
    <col min="5893" max="5893" width="14.7109375" style="6" bestFit="1" customWidth="1"/>
    <col min="5894" max="5894" width="11.42578125" style="6" bestFit="1" customWidth="1"/>
    <col min="5895" max="5895" width="11.5703125" style="6" bestFit="1" customWidth="1"/>
    <col min="5896" max="5896" width="9.28515625" style="6" bestFit="1" customWidth="1"/>
    <col min="5897" max="6147" width="9.140625" style="6"/>
    <col min="6148" max="6148" width="11" style="6" bestFit="1" customWidth="1"/>
    <col min="6149" max="6149" width="14.7109375" style="6" bestFit="1" customWidth="1"/>
    <col min="6150" max="6150" width="11.42578125" style="6" bestFit="1" customWidth="1"/>
    <col min="6151" max="6151" width="11.5703125" style="6" bestFit="1" customWidth="1"/>
    <col min="6152" max="6152" width="9.28515625" style="6" bestFit="1" customWidth="1"/>
    <col min="6153" max="6403" width="9.140625" style="6"/>
    <col min="6404" max="6404" width="11" style="6" bestFit="1" customWidth="1"/>
    <col min="6405" max="6405" width="14.7109375" style="6" bestFit="1" customWidth="1"/>
    <col min="6406" max="6406" width="11.42578125" style="6" bestFit="1" customWidth="1"/>
    <col min="6407" max="6407" width="11.5703125" style="6" bestFit="1" customWidth="1"/>
    <col min="6408" max="6408" width="9.28515625" style="6" bestFit="1" customWidth="1"/>
    <col min="6409" max="6659" width="9.140625" style="6"/>
    <col min="6660" max="6660" width="11" style="6" bestFit="1" customWidth="1"/>
    <col min="6661" max="6661" width="14.7109375" style="6" bestFit="1" customWidth="1"/>
    <col min="6662" max="6662" width="11.42578125" style="6" bestFit="1" customWidth="1"/>
    <col min="6663" max="6663" width="11.5703125" style="6" bestFit="1" customWidth="1"/>
    <col min="6664" max="6664" width="9.28515625" style="6" bestFit="1" customWidth="1"/>
    <col min="6665" max="6915" width="9.140625" style="6"/>
    <col min="6916" max="6916" width="11" style="6" bestFit="1" customWidth="1"/>
    <col min="6917" max="6917" width="14.7109375" style="6" bestFit="1" customWidth="1"/>
    <col min="6918" max="6918" width="11.42578125" style="6" bestFit="1" customWidth="1"/>
    <col min="6919" max="6919" width="11.5703125" style="6" bestFit="1" customWidth="1"/>
    <col min="6920" max="6920" width="9.28515625" style="6" bestFit="1" customWidth="1"/>
    <col min="6921" max="7171" width="9.140625" style="6"/>
    <col min="7172" max="7172" width="11" style="6" bestFit="1" customWidth="1"/>
    <col min="7173" max="7173" width="14.7109375" style="6" bestFit="1" customWidth="1"/>
    <col min="7174" max="7174" width="11.42578125" style="6" bestFit="1" customWidth="1"/>
    <col min="7175" max="7175" width="11.5703125" style="6" bestFit="1" customWidth="1"/>
    <col min="7176" max="7176" width="9.28515625" style="6" bestFit="1" customWidth="1"/>
    <col min="7177" max="7427" width="9.140625" style="6"/>
    <col min="7428" max="7428" width="11" style="6" bestFit="1" customWidth="1"/>
    <col min="7429" max="7429" width="14.7109375" style="6" bestFit="1" customWidth="1"/>
    <col min="7430" max="7430" width="11.42578125" style="6" bestFit="1" customWidth="1"/>
    <col min="7431" max="7431" width="11.5703125" style="6" bestFit="1" customWidth="1"/>
    <col min="7432" max="7432" width="9.28515625" style="6" bestFit="1" customWidth="1"/>
    <col min="7433" max="7683" width="9.140625" style="6"/>
    <col min="7684" max="7684" width="11" style="6" bestFit="1" customWidth="1"/>
    <col min="7685" max="7685" width="14.7109375" style="6" bestFit="1" customWidth="1"/>
    <col min="7686" max="7686" width="11.42578125" style="6" bestFit="1" customWidth="1"/>
    <col min="7687" max="7687" width="11.5703125" style="6" bestFit="1" customWidth="1"/>
    <col min="7688" max="7688" width="9.28515625" style="6" bestFit="1" customWidth="1"/>
    <col min="7689" max="7939" width="9.140625" style="6"/>
    <col min="7940" max="7940" width="11" style="6" bestFit="1" customWidth="1"/>
    <col min="7941" max="7941" width="14.7109375" style="6" bestFit="1" customWidth="1"/>
    <col min="7942" max="7942" width="11.42578125" style="6" bestFit="1" customWidth="1"/>
    <col min="7943" max="7943" width="11.5703125" style="6" bestFit="1" customWidth="1"/>
    <col min="7944" max="7944" width="9.28515625" style="6" bestFit="1" customWidth="1"/>
    <col min="7945" max="8195" width="9.140625" style="6"/>
    <col min="8196" max="8196" width="11" style="6" bestFit="1" customWidth="1"/>
    <col min="8197" max="8197" width="14.7109375" style="6" bestFit="1" customWidth="1"/>
    <col min="8198" max="8198" width="11.42578125" style="6" bestFit="1" customWidth="1"/>
    <col min="8199" max="8199" width="11.5703125" style="6" bestFit="1" customWidth="1"/>
    <col min="8200" max="8200" width="9.28515625" style="6" bestFit="1" customWidth="1"/>
    <col min="8201" max="8451" width="9.140625" style="6"/>
    <col min="8452" max="8452" width="11" style="6" bestFit="1" customWidth="1"/>
    <col min="8453" max="8453" width="14.7109375" style="6" bestFit="1" customWidth="1"/>
    <col min="8454" max="8454" width="11.42578125" style="6" bestFit="1" customWidth="1"/>
    <col min="8455" max="8455" width="11.5703125" style="6" bestFit="1" customWidth="1"/>
    <col min="8456" max="8456" width="9.28515625" style="6" bestFit="1" customWidth="1"/>
    <col min="8457" max="8707" width="9.140625" style="6"/>
    <col min="8708" max="8708" width="11" style="6" bestFit="1" customWidth="1"/>
    <col min="8709" max="8709" width="14.7109375" style="6" bestFit="1" customWidth="1"/>
    <col min="8710" max="8710" width="11.42578125" style="6" bestFit="1" customWidth="1"/>
    <col min="8711" max="8711" width="11.5703125" style="6" bestFit="1" customWidth="1"/>
    <col min="8712" max="8712" width="9.28515625" style="6" bestFit="1" customWidth="1"/>
    <col min="8713" max="8963" width="9.140625" style="6"/>
    <col min="8964" max="8964" width="11" style="6" bestFit="1" customWidth="1"/>
    <col min="8965" max="8965" width="14.7109375" style="6" bestFit="1" customWidth="1"/>
    <col min="8966" max="8966" width="11.42578125" style="6" bestFit="1" customWidth="1"/>
    <col min="8967" max="8967" width="11.5703125" style="6" bestFit="1" customWidth="1"/>
    <col min="8968" max="8968" width="9.28515625" style="6" bestFit="1" customWidth="1"/>
    <col min="8969" max="9219" width="9.140625" style="6"/>
    <col min="9220" max="9220" width="11" style="6" bestFit="1" customWidth="1"/>
    <col min="9221" max="9221" width="14.7109375" style="6" bestFit="1" customWidth="1"/>
    <col min="9222" max="9222" width="11.42578125" style="6" bestFit="1" customWidth="1"/>
    <col min="9223" max="9223" width="11.5703125" style="6" bestFit="1" customWidth="1"/>
    <col min="9224" max="9224" width="9.28515625" style="6" bestFit="1" customWidth="1"/>
    <col min="9225" max="9475" width="9.140625" style="6"/>
    <col min="9476" max="9476" width="11" style="6" bestFit="1" customWidth="1"/>
    <col min="9477" max="9477" width="14.7109375" style="6" bestFit="1" customWidth="1"/>
    <col min="9478" max="9478" width="11.42578125" style="6" bestFit="1" customWidth="1"/>
    <col min="9479" max="9479" width="11.5703125" style="6" bestFit="1" customWidth="1"/>
    <col min="9480" max="9480" width="9.28515625" style="6" bestFit="1" customWidth="1"/>
    <col min="9481" max="9731" width="9.140625" style="6"/>
    <col min="9732" max="9732" width="11" style="6" bestFit="1" customWidth="1"/>
    <col min="9733" max="9733" width="14.7109375" style="6" bestFit="1" customWidth="1"/>
    <col min="9734" max="9734" width="11.42578125" style="6" bestFit="1" customWidth="1"/>
    <col min="9735" max="9735" width="11.5703125" style="6" bestFit="1" customWidth="1"/>
    <col min="9736" max="9736" width="9.28515625" style="6" bestFit="1" customWidth="1"/>
    <col min="9737" max="9987" width="9.140625" style="6"/>
    <col min="9988" max="9988" width="11" style="6" bestFit="1" customWidth="1"/>
    <col min="9989" max="9989" width="14.7109375" style="6" bestFit="1" customWidth="1"/>
    <col min="9990" max="9990" width="11.42578125" style="6" bestFit="1" customWidth="1"/>
    <col min="9991" max="9991" width="11.5703125" style="6" bestFit="1" customWidth="1"/>
    <col min="9992" max="9992" width="9.28515625" style="6" bestFit="1" customWidth="1"/>
    <col min="9993" max="10243" width="9.140625" style="6"/>
    <col min="10244" max="10244" width="11" style="6" bestFit="1" customWidth="1"/>
    <col min="10245" max="10245" width="14.7109375" style="6" bestFit="1" customWidth="1"/>
    <col min="10246" max="10246" width="11.42578125" style="6" bestFit="1" customWidth="1"/>
    <col min="10247" max="10247" width="11.5703125" style="6" bestFit="1" customWidth="1"/>
    <col min="10248" max="10248" width="9.28515625" style="6" bestFit="1" customWidth="1"/>
    <col min="10249" max="10499" width="9.140625" style="6"/>
    <col min="10500" max="10500" width="11" style="6" bestFit="1" customWidth="1"/>
    <col min="10501" max="10501" width="14.7109375" style="6" bestFit="1" customWidth="1"/>
    <col min="10502" max="10502" width="11.42578125" style="6" bestFit="1" customWidth="1"/>
    <col min="10503" max="10503" width="11.5703125" style="6" bestFit="1" customWidth="1"/>
    <col min="10504" max="10504" width="9.28515625" style="6" bestFit="1" customWidth="1"/>
    <col min="10505" max="10755" width="9.140625" style="6"/>
    <col min="10756" max="10756" width="11" style="6" bestFit="1" customWidth="1"/>
    <col min="10757" max="10757" width="14.7109375" style="6" bestFit="1" customWidth="1"/>
    <col min="10758" max="10758" width="11.42578125" style="6" bestFit="1" customWidth="1"/>
    <col min="10759" max="10759" width="11.5703125" style="6" bestFit="1" customWidth="1"/>
    <col min="10760" max="10760" width="9.28515625" style="6" bestFit="1" customWidth="1"/>
    <col min="10761" max="11011" width="9.140625" style="6"/>
    <col min="11012" max="11012" width="11" style="6" bestFit="1" customWidth="1"/>
    <col min="11013" max="11013" width="14.7109375" style="6" bestFit="1" customWidth="1"/>
    <col min="11014" max="11014" width="11.42578125" style="6" bestFit="1" customWidth="1"/>
    <col min="11015" max="11015" width="11.5703125" style="6" bestFit="1" customWidth="1"/>
    <col min="11016" max="11016" width="9.28515625" style="6" bestFit="1" customWidth="1"/>
    <col min="11017" max="11267" width="9.140625" style="6"/>
    <col min="11268" max="11268" width="11" style="6" bestFit="1" customWidth="1"/>
    <col min="11269" max="11269" width="14.7109375" style="6" bestFit="1" customWidth="1"/>
    <col min="11270" max="11270" width="11.42578125" style="6" bestFit="1" customWidth="1"/>
    <col min="11271" max="11271" width="11.5703125" style="6" bestFit="1" customWidth="1"/>
    <col min="11272" max="11272" width="9.28515625" style="6" bestFit="1" customWidth="1"/>
    <col min="11273" max="11523" width="9.140625" style="6"/>
    <col min="11524" max="11524" width="11" style="6" bestFit="1" customWidth="1"/>
    <col min="11525" max="11525" width="14.7109375" style="6" bestFit="1" customWidth="1"/>
    <col min="11526" max="11526" width="11.42578125" style="6" bestFit="1" customWidth="1"/>
    <col min="11527" max="11527" width="11.5703125" style="6" bestFit="1" customWidth="1"/>
    <col min="11528" max="11528" width="9.28515625" style="6" bestFit="1" customWidth="1"/>
    <col min="11529" max="11779" width="9.140625" style="6"/>
    <col min="11780" max="11780" width="11" style="6" bestFit="1" customWidth="1"/>
    <col min="11781" max="11781" width="14.7109375" style="6" bestFit="1" customWidth="1"/>
    <col min="11782" max="11782" width="11.42578125" style="6" bestFit="1" customWidth="1"/>
    <col min="11783" max="11783" width="11.5703125" style="6" bestFit="1" customWidth="1"/>
    <col min="11784" max="11784" width="9.28515625" style="6" bestFit="1" customWidth="1"/>
    <col min="11785" max="12035" width="9.140625" style="6"/>
    <col min="12036" max="12036" width="11" style="6" bestFit="1" customWidth="1"/>
    <col min="12037" max="12037" width="14.7109375" style="6" bestFit="1" customWidth="1"/>
    <col min="12038" max="12038" width="11.42578125" style="6" bestFit="1" customWidth="1"/>
    <col min="12039" max="12039" width="11.5703125" style="6" bestFit="1" customWidth="1"/>
    <col min="12040" max="12040" width="9.28515625" style="6" bestFit="1" customWidth="1"/>
    <col min="12041" max="12291" width="9.140625" style="6"/>
    <col min="12292" max="12292" width="11" style="6" bestFit="1" customWidth="1"/>
    <col min="12293" max="12293" width="14.7109375" style="6" bestFit="1" customWidth="1"/>
    <col min="12294" max="12294" width="11.42578125" style="6" bestFit="1" customWidth="1"/>
    <col min="12295" max="12295" width="11.5703125" style="6" bestFit="1" customWidth="1"/>
    <col min="12296" max="12296" width="9.28515625" style="6" bestFit="1" customWidth="1"/>
    <col min="12297" max="12547" width="9.140625" style="6"/>
    <col min="12548" max="12548" width="11" style="6" bestFit="1" customWidth="1"/>
    <col min="12549" max="12549" width="14.7109375" style="6" bestFit="1" customWidth="1"/>
    <col min="12550" max="12550" width="11.42578125" style="6" bestFit="1" customWidth="1"/>
    <col min="12551" max="12551" width="11.5703125" style="6" bestFit="1" customWidth="1"/>
    <col min="12552" max="12552" width="9.28515625" style="6" bestFit="1" customWidth="1"/>
    <col min="12553" max="12803" width="9.140625" style="6"/>
    <col min="12804" max="12804" width="11" style="6" bestFit="1" customWidth="1"/>
    <col min="12805" max="12805" width="14.7109375" style="6" bestFit="1" customWidth="1"/>
    <col min="12806" max="12806" width="11.42578125" style="6" bestFit="1" customWidth="1"/>
    <col min="12807" max="12807" width="11.5703125" style="6" bestFit="1" customWidth="1"/>
    <col min="12808" max="12808" width="9.28515625" style="6" bestFit="1" customWidth="1"/>
    <col min="12809" max="13059" width="9.140625" style="6"/>
    <col min="13060" max="13060" width="11" style="6" bestFit="1" customWidth="1"/>
    <col min="13061" max="13061" width="14.7109375" style="6" bestFit="1" customWidth="1"/>
    <col min="13062" max="13062" width="11.42578125" style="6" bestFit="1" customWidth="1"/>
    <col min="13063" max="13063" width="11.5703125" style="6" bestFit="1" customWidth="1"/>
    <col min="13064" max="13064" width="9.28515625" style="6" bestFit="1" customWidth="1"/>
    <col min="13065" max="13315" width="9.140625" style="6"/>
    <col min="13316" max="13316" width="11" style="6" bestFit="1" customWidth="1"/>
    <col min="13317" max="13317" width="14.7109375" style="6" bestFit="1" customWidth="1"/>
    <col min="13318" max="13318" width="11.42578125" style="6" bestFit="1" customWidth="1"/>
    <col min="13319" max="13319" width="11.5703125" style="6" bestFit="1" customWidth="1"/>
    <col min="13320" max="13320" width="9.28515625" style="6" bestFit="1" customWidth="1"/>
    <col min="13321" max="13571" width="9.140625" style="6"/>
    <col min="13572" max="13572" width="11" style="6" bestFit="1" customWidth="1"/>
    <col min="13573" max="13573" width="14.7109375" style="6" bestFit="1" customWidth="1"/>
    <col min="13574" max="13574" width="11.42578125" style="6" bestFit="1" customWidth="1"/>
    <col min="13575" max="13575" width="11.5703125" style="6" bestFit="1" customWidth="1"/>
    <col min="13576" max="13576" width="9.28515625" style="6" bestFit="1" customWidth="1"/>
    <col min="13577" max="13827" width="9.140625" style="6"/>
    <col min="13828" max="13828" width="11" style="6" bestFit="1" customWidth="1"/>
    <col min="13829" max="13829" width="14.7109375" style="6" bestFit="1" customWidth="1"/>
    <col min="13830" max="13830" width="11.42578125" style="6" bestFit="1" customWidth="1"/>
    <col min="13831" max="13831" width="11.5703125" style="6" bestFit="1" customWidth="1"/>
    <col min="13832" max="13832" width="9.28515625" style="6" bestFit="1" customWidth="1"/>
    <col min="13833" max="14083" width="9.140625" style="6"/>
    <col min="14084" max="14084" width="11" style="6" bestFit="1" customWidth="1"/>
    <col min="14085" max="14085" width="14.7109375" style="6" bestFit="1" customWidth="1"/>
    <col min="14086" max="14086" width="11.42578125" style="6" bestFit="1" customWidth="1"/>
    <col min="14087" max="14087" width="11.5703125" style="6" bestFit="1" customWidth="1"/>
    <col min="14088" max="14088" width="9.28515625" style="6" bestFit="1" customWidth="1"/>
    <col min="14089" max="14339" width="9.140625" style="6"/>
    <col min="14340" max="14340" width="11" style="6" bestFit="1" customWidth="1"/>
    <col min="14341" max="14341" width="14.7109375" style="6" bestFit="1" customWidth="1"/>
    <col min="14342" max="14342" width="11.42578125" style="6" bestFit="1" customWidth="1"/>
    <col min="14343" max="14343" width="11.5703125" style="6" bestFit="1" customWidth="1"/>
    <col min="14344" max="14344" width="9.28515625" style="6" bestFit="1" customWidth="1"/>
    <col min="14345" max="14595" width="9.140625" style="6"/>
    <col min="14596" max="14596" width="11" style="6" bestFit="1" customWidth="1"/>
    <col min="14597" max="14597" width="14.7109375" style="6" bestFit="1" customWidth="1"/>
    <col min="14598" max="14598" width="11.42578125" style="6" bestFit="1" customWidth="1"/>
    <col min="14599" max="14599" width="11.5703125" style="6" bestFit="1" customWidth="1"/>
    <col min="14600" max="14600" width="9.28515625" style="6" bestFit="1" customWidth="1"/>
    <col min="14601" max="14851" width="9.140625" style="6"/>
    <col min="14852" max="14852" width="11" style="6" bestFit="1" customWidth="1"/>
    <col min="14853" max="14853" width="14.7109375" style="6" bestFit="1" customWidth="1"/>
    <col min="14854" max="14854" width="11.42578125" style="6" bestFit="1" customWidth="1"/>
    <col min="14855" max="14855" width="11.5703125" style="6" bestFit="1" customWidth="1"/>
    <col min="14856" max="14856" width="9.28515625" style="6" bestFit="1" customWidth="1"/>
    <col min="14857" max="15107" width="9.140625" style="6"/>
    <col min="15108" max="15108" width="11" style="6" bestFit="1" customWidth="1"/>
    <col min="15109" max="15109" width="14.7109375" style="6" bestFit="1" customWidth="1"/>
    <col min="15110" max="15110" width="11.42578125" style="6" bestFit="1" customWidth="1"/>
    <col min="15111" max="15111" width="11.5703125" style="6" bestFit="1" customWidth="1"/>
    <col min="15112" max="15112" width="9.28515625" style="6" bestFit="1" customWidth="1"/>
    <col min="15113" max="15363" width="9.140625" style="6"/>
    <col min="15364" max="15364" width="11" style="6" bestFit="1" customWidth="1"/>
    <col min="15365" max="15365" width="14.7109375" style="6" bestFit="1" customWidth="1"/>
    <col min="15366" max="15366" width="11.42578125" style="6" bestFit="1" customWidth="1"/>
    <col min="15367" max="15367" width="11.5703125" style="6" bestFit="1" customWidth="1"/>
    <col min="15368" max="15368" width="9.28515625" style="6" bestFit="1" customWidth="1"/>
    <col min="15369" max="15619" width="9.140625" style="6"/>
    <col min="15620" max="15620" width="11" style="6" bestFit="1" customWidth="1"/>
    <col min="15621" max="15621" width="14.7109375" style="6" bestFit="1" customWidth="1"/>
    <col min="15622" max="15622" width="11.42578125" style="6" bestFit="1" customWidth="1"/>
    <col min="15623" max="15623" width="11.5703125" style="6" bestFit="1" customWidth="1"/>
    <col min="15624" max="15624" width="9.28515625" style="6" bestFit="1" customWidth="1"/>
    <col min="15625" max="15875" width="9.140625" style="6"/>
    <col min="15876" max="15876" width="11" style="6" bestFit="1" customWidth="1"/>
    <col min="15877" max="15877" width="14.7109375" style="6" bestFit="1" customWidth="1"/>
    <col min="15878" max="15878" width="11.42578125" style="6" bestFit="1" customWidth="1"/>
    <col min="15879" max="15879" width="11.5703125" style="6" bestFit="1" customWidth="1"/>
    <col min="15880" max="15880" width="9.28515625" style="6" bestFit="1" customWidth="1"/>
    <col min="15881" max="16131" width="9.140625" style="6"/>
    <col min="16132" max="16132" width="11" style="6" bestFit="1" customWidth="1"/>
    <col min="16133" max="16133" width="14.7109375" style="6" bestFit="1" customWidth="1"/>
    <col min="16134" max="16134" width="11.42578125" style="6" bestFit="1" customWidth="1"/>
    <col min="16135" max="16135" width="11.5703125" style="6" bestFit="1" customWidth="1"/>
    <col min="16136" max="16136" width="9.28515625" style="6" bestFit="1" customWidth="1"/>
    <col min="16137" max="16384" width="9.140625" style="6"/>
  </cols>
  <sheetData>
    <row r="1" spans="1:8">
      <c r="A1" s="25" t="s">
        <v>135</v>
      </c>
      <c r="B1" s="25" t="s">
        <v>136</v>
      </c>
      <c r="C1" s="25" t="s">
        <v>137</v>
      </c>
      <c r="D1" s="39" t="s">
        <v>138</v>
      </c>
      <c r="E1" s="25" t="s">
        <v>139</v>
      </c>
      <c r="F1" s="26" t="s">
        <v>140</v>
      </c>
      <c r="G1" s="26" t="s">
        <v>141</v>
      </c>
      <c r="H1" s="25" t="s">
        <v>142</v>
      </c>
    </row>
    <row r="2" spans="1:8" ht="22.5">
      <c r="A2" s="27">
        <v>2568</v>
      </c>
      <c r="B2" s="28">
        <v>2</v>
      </c>
      <c r="C2" s="28">
        <v>2</v>
      </c>
      <c r="D2" s="52">
        <v>1500400115</v>
      </c>
      <c r="E2" s="68" t="s">
        <v>78</v>
      </c>
      <c r="F2" s="57">
        <v>3492955.42</v>
      </c>
      <c r="G2" s="57">
        <v>3081403.35</v>
      </c>
      <c r="H2" s="57">
        <v>88.21765466448467</v>
      </c>
    </row>
    <row r="3" spans="1:8" ht="22.5">
      <c r="A3" s="27">
        <v>2568</v>
      </c>
      <c r="B3" s="28">
        <v>2</v>
      </c>
      <c r="C3" s="28">
        <v>2</v>
      </c>
      <c r="D3" s="52">
        <v>1500400116</v>
      </c>
      <c r="E3" s="68" t="s">
        <v>79</v>
      </c>
      <c r="F3" s="57">
        <v>4674534.4000000004</v>
      </c>
      <c r="G3" s="57">
        <v>4113068.66</v>
      </c>
      <c r="H3" s="57">
        <v>87.988841412740484</v>
      </c>
    </row>
    <row r="4" spans="1:8" ht="22.5">
      <c r="A4" s="27">
        <v>2568</v>
      </c>
      <c r="B4" s="28">
        <v>2</v>
      </c>
      <c r="C4" s="28">
        <v>2</v>
      </c>
      <c r="D4" s="52">
        <v>1500400119</v>
      </c>
      <c r="E4" s="68" t="s">
        <v>81</v>
      </c>
      <c r="F4" s="57">
        <v>4443822.83</v>
      </c>
      <c r="G4" s="57">
        <v>3786687.76</v>
      </c>
      <c r="H4" s="57">
        <v>85.212392682180806</v>
      </c>
    </row>
    <row r="5" spans="1:8" ht="22.5">
      <c r="A5" s="27">
        <v>2568</v>
      </c>
      <c r="B5" s="28">
        <v>2</v>
      </c>
      <c r="C5" s="28">
        <v>2</v>
      </c>
      <c r="D5" s="52">
        <v>1500400113</v>
      </c>
      <c r="E5" s="68" t="s">
        <v>76</v>
      </c>
      <c r="F5" s="57">
        <v>3177953.56</v>
      </c>
      <c r="G5" s="57">
        <v>2690888.96</v>
      </c>
      <c r="H5" s="57">
        <v>84.673640101902564</v>
      </c>
    </row>
    <row r="6" spans="1:8" ht="22.5">
      <c r="A6" s="27">
        <v>2568</v>
      </c>
      <c r="B6" s="28">
        <v>2</v>
      </c>
      <c r="C6" s="28">
        <v>2</v>
      </c>
      <c r="D6" s="52">
        <v>1500400118</v>
      </c>
      <c r="E6" s="68" t="s">
        <v>80</v>
      </c>
      <c r="F6" s="57">
        <v>6306753.54</v>
      </c>
      <c r="G6" s="57">
        <v>5329739.9800000004</v>
      </c>
      <c r="H6" s="57">
        <v>84.50845504262405</v>
      </c>
    </row>
    <row r="7" spans="1:8" ht="22.5">
      <c r="A7" s="27">
        <v>2568</v>
      </c>
      <c r="B7" s="28">
        <v>2</v>
      </c>
      <c r="C7" s="28">
        <v>2</v>
      </c>
      <c r="D7" s="52">
        <v>1500400121</v>
      </c>
      <c r="E7" s="68" t="s">
        <v>83</v>
      </c>
      <c r="F7" s="57">
        <v>3229665</v>
      </c>
      <c r="G7" s="57">
        <v>2698288.43</v>
      </c>
      <c r="H7" s="57">
        <v>83.547006578081621</v>
      </c>
    </row>
    <row r="8" spans="1:8" ht="22.5">
      <c r="A8" s="27">
        <v>2568</v>
      </c>
      <c r="B8" s="28">
        <v>2</v>
      </c>
      <c r="C8" s="28">
        <v>2</v>
      </c>
      <c r="D8" s="52">
        <v>1500400120</v>
      </c>
      <c r="E8" s="68" t="s">
        <v>173</v>
      </c>
      <c r="F8" s="57">
        <v>4441835.68</v>
      </c>
      <c r="G8" s="57">
        <v>3640433.36</v>
      </c>
      <c r="H8" s="57">
        <v>81.957857567572162</v>
      </c>
    </row>
    <row r="9" spans="1:8" ht="22.5">
      <c r="A9" s="27">
        <v>2568</v>
      </c>
      <c r="B9" s="28">
        <v>2</v>
      </c>
      <c r="C9" s="28">
        <v>2</v>
      </c>
      <c r="D9" s="52">
        <v>1500400122</v>
      </c>
      <c r="E9" s="68" t="s">
        <v>84</v>
      </c>
      <c r="F9" s="57">
        <v>4696157.29</v>
      </c>
      <c r="G9" s="57">
        <v>3839411.55</v>
      </c>
      <c r="H9" s="57">
        <v>81.756451347480308</v>
      </c>
    </row>
    <row r="10" spans="1:8" ht="22.5">
      <c r="A10" s="27">
        <v>2568</v>
      </c>
      <c r="B10" s="28">
        <v>2</v>
      </c>
      <c r="C10" s="28">
        <v>2</v>
      </c>
      <c r="D10" s="52">
        <v>1500400123</v>
      </c>
      <c r="E10" s="68" t="s">
        <v>85</v>
      </c>
      <c r="F10" s="57">
        <v>4375534.29</v>
      </c>
      <c r="G10" s="57">
        <v>3417591.99</v>
      </c>
      <c r="H10" s="57">
        <v>78.106849666580942</v>
      </c>
    </row>
    <row r="11" spans="1:8" ht="22.5">
      <c r="A11" s="27">
        <v>2568</v>
      </c>
      <c r="B11" s="28">
        <v>2</v>
      </c>
      <c r="C11" s="28">
        <v>2</v>
      </c>
      <c r="D11" s="52">
        <v>1500400117</v>
      </c>
      <c r="E11" s="69" t="s">
        <v>149</v>
      </c>
      <c r="F11" s="57">
        <v>4745034</v>
      </c>
      <c r="G11" s="57">
        <v>3662967.39</v>
      </c>
      <c r="H11" s="57">
        <v>77.195809134349716</v>
      </c>
    </row>
    <row r="12" spans="1:8" ht="22.5">
      <c r="A12" s="27">
        <v>2568</v>
      </c>
      <c r="B12" s="28">
        <v>2</v>
      </c>
      <c r="C12" s="28">
        <v>2</v>
      </c>
      <c r="D12" s="52">
        <v>1500400114</v>
      </c>
      <c r="E12" s="68" t="s">
        <v>77</v>
      </c>
      <c r="F12" s="57">
        <v>3455837.71</v>
      </c>
      <c r="G12" s="57">
        <v>2485331.9300000002</v>
      </c>
      <c r="H12" s="57">
        <v>71.916916781372819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H7" sqref="H7"/>
    </sheetView>
  </sheetViews>
  <sheetFormatPr defaultRowHeight="18"/>
  <cols>
    <col min="1" max="3" width="9.140625" style="35"/>
    <col min="4" max="4" width="29" style="35" customWidth="1"/>
    <col min="5" max="5" width="9.140625" style="35"/>
    <col min="6" max="6" width="16.42578125" style="23" bestFit="1" customWidth="1"/>
    <col min="7" max="7" width="17" style="23" customWidth="1"/>
    <col min="8" max="8" width="10" style="35" customWidth="1"/>
    <col min="9" max="9" width="9.140625" style="35"/>
    <col min="10" max="16384" width="9.140625" style="8"/>
  </cols>
  <sheetData>
    <row r="1" spans="1:9">
      <c r="A1" s="33" t="s">
        <v>135</v>
      </c>
      <c r="B1" s="33" t="s">
        <v>136</v>
      </c>
      <c r="C1" s="33" t="s">
        <v>137</v>
      </c>
      <c r="D1" s="33" t="s">
        <v>139</v>
      </c>
      <c r="E1" s="33" t="s">
        <v>151</v>
      </c>
      <c r="F1" s="34" t="s">
        <v>140</v>
      </c>
      <c r="G1" s="34" t="s">
        <v>141</v>
      </c>
      <c r="H1" s="33" t="s">
        <v>142</v>
      </c>
    </row>
    <row r="2" spans="1:9" ht="28.5">
      <c r="A2" s="40">
        <v>2568</v>
      </c>
      <c r="B2" s="28">
        <v>2</v>
      </c>
      <c r="C2" s="28">
        <v>2</v>
      </c>
      <c r="D2" s="40" t="s">
        <v>235</v>
      </c>
      <c r="E2" s="65">
        <v>13</v>
      </c>
      <c r="F2" s="41">
        <v>47696595</v>
      </c>
      <c r="G2" s="41">
        <v>8972900</v>
      </c>
      <c r="H2" s="42">
        <v>18.812454012702585</v>
      </c>
      <c r="I2" s="36"/>
    </row>
    <row r="3" spans="1:9" ht="28.5">
      <c r="A3" s="40">
        <v>2568</v>
      </c>
      <c r="B3" s="28">
        <v>2</v>
      </c>
      <c r="C3" s="28">
        <v>2</v>
      </c>
      <c r="D3" s="40" t="s">
        <v>117</v>
      </c>
      <c r="E3" s="65">
        <v>1</v>
      </c>
      <c r="F3" s="41">
        <v>5955000</v>
      </c>
      <c r="G3" s="41">
        <v>0</v>
      </c>
      <c r="H3" s="42">
        <v>0</v>
      </c>
      <c r="I3" s="36"/>
    </row>
    <row r="4" spans="1:9" ht="28.5">
      <c r="A4" s="40">
        <v>2568</v>
      </c>
      <c r="B4" s="28">
        <v>2</v>
      </c>
      <c r="C4" s="28">
        <v>2</v>
      </c>
      <c r="D4" s="40" t="s">
        <v>122</v>
      </c>
      <c r="E4" s="65">
        <v>7</v>
      </c>
      <c r="F4" s="41">
        <v>124591500</v>
      </c>
      <c r="G4" s="41">
        <v>0</v>
      </c>
      <c r="H4" s="42">
        <v>0</v>
      </c>
      <c r="I4" s="36"/>
    </row>
    <row r="5" spans="1:9" ht="28.5">
      <c r="A5" s="40"/>
      <c r="B5" s="40"/>
      <c r="C5" s="40"/>
      <c r="D5" s="40"/>
      <c r="E5" s="40"/>
      <c r="F5" s="41"/>
      <c r="G5" s="41"/>
      <c r="H5" s="42"/>
      <c r="I5" s="36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="85" zoomScaleNormal="85" workbookViewId="0">
      <selection activeCell="P12" sqref="P12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900" t="s">
        <v>355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</row>
    <row r="2" spans="1:18" ht="26.25" customHeight="1">
      <c r="A2" s="900" t="s">
        <v>356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</row>
    <row r="3" spans="1:18" ht="26.25" customHeight="1">
      <c r="A3" s="900" t="s">
        <v>632</v>
      </c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</row>
    <row r="4" spans="1:18" ht="19.5" customHeight="1"/>
    <row r="5" spans="1:18" ht="32.25" customHeight="1">
      <c r="A5" s="895" t="s">
        <v>357</v>
      </c>
      <c r="B5" s="895" t="s">
        <v>358</v>
      </c>
      <c r="C5" s="897" t="s">
        <v>359</v>
      </c>
      <c r="D5" s="898"/>
      <c r="E5" s="899"/>
      <c r="F5" s="901" t="s">
        <v>360</v>
      </c>
      <c r="G5" s="902"/>
      <c r="H5" s="903"/>
      <c r="I5" s="904" t="s">
        <v>361</v>
      </c>
      <c r="J5" s="905"/>
      <c r="K5" s="905"/>
      <c r="L5" s="905"/>
      <c r="M5" s="905"/>
      <c r="N5" s="906"/>
    </row>
    <row r="6" spans="1:18" ht="39.75" customHeight="1">
      <c r="A6" s="896"/>
      <c r="B6" s="895"/>
      <c r="C6" s="366" t="s">
        <v>362</v>
      </c>
      <c r="D6" s="366" t="s">
        <v>364</v>
      </c>
      <c r="E6" s="366" t="s">
        <v>363</v>
      </c>
      <c r="F6" s="367" t="s">
        <v>362</v>
      </c>
      <c r="G6" s="367" t="s">
        <v>364</v>
      </c>
      <c r="H6" s="367" t="s">
        <v>363</v>
      </c>
      <c r="I6" s="368" t="s">
        <v>362</v>
      </c>
      <c r="J6" s="368" t="s">
        <v>364</v>
      </c>
      <c r="K6" s="368" t="s">
        <v>363</v>
      </c>
      <c r="L6" s="368" t="s">
        <v>2</v>
      </c>
      <c r="M6" s="368" t="s">
        <v>365</v>
      </c>
      <c r="N6" s="368" t="s">
        <v>366</v>
      </c>
    </row>
    <row r="7" spans="1:18" ht="30" customHeight="1">
      <c r="A7" s="376" t="s">
        <v>367</v>
      </c>
      <c r="B7" s="377" t="s">
        <v>14</v>
      </c>
      <c r="C7" s="378">
        <v>4920.0748999999996</v>
      </c>
      <c r="D7" s="379">
        <v>316.48424304000002</v>
      </c>
      <c r="E7" s="379">
        <v>4440.8558265900001</v>
      </c>
      <c r="F7" s="379">
        <v>689.13440000000003</v>
      </c>
      <c r="G7" s="379">
        <v>32.80876584</v>
      </c>
      <c r="H7" s="379">
        <v>496.33780747999998</v>
      </c>
      <c r="I7" s="379">
        <v>5609.2093000000004</v>
      </c>
      <c r="J7" s="379">
        <v>349.29300888</v>
      </c>
      <c r="K7" s="379">
        <v>4937.1936340700004</v>
      </c>
      <c r="L7" s="864">
        <v>5286.4866429500007</v>
      </c>
      <c r="M7" s="380">
        <v>88.019422524846775</v>
      </c>
      <c r="N7" s="381">
        <v>94.246557049493589</v>
      </c>
      <c r="O7" s="494"/>
      <c r="P7" s="494"/>
      <c r="Q7" s="494"/>
      <c r="R7" s="494"/>
    </row>
    <row r="8" spans="1:18" ht="30" customHeight="1">
      <c r="A8" s="369" t="s">
        <v>585</v>
      </c>
      <c r="B8" s="370" t="s">
        <v>369</v>
      </c>
      <c r="C8" s="371">
        <v>128296.33689967</v>
      </c>
      <c r="D8" s="372">
        <v>38.264421409999997</v>
      </c>
      <c r="E8" s="372">
        <v>126130.71282856</v>
      </c>
      <c r="F8" s="372">
        <v>47461.530200330002</v>
      </c>
      <c r="G8" s="374">
        <v>407.89103399999999</v>
      </c>
      <c r="H8" s="374">
        <v>35443.910508499997</v>
      </c>
      <c r="I8" s="372">
        <v>175757.8671</v>
      </c>
      <c r="J8" s="372">
        <v>446.15545541</v>
      </c>
      <c r="K8" s="372">
        <v>161574.62333706001</v>
      </c>
      <c r="L8" s="372">
        <v>162020.77879247</v>
      </c>
      <c r="M8" s="373">
        <v>91.930236753003925</v>
      </c>
      <c r="N8" s="375">
        <v>92.184083401675494</v>
      </c>
    </row>
    <row r="9" spans="1:18" ht="30" customHeight="1">
      <c r="A9" s="369" t="s">
        <v>370</v>
      </c>
      <c r="B9" s="370" t="s">
        <v>376</v>
      </c>
      <c r="C9" s="371">
        <v>5143.48766591</v>
      </c>
      <c r="D9" s="372">
        <v>109.05944714</v>
      </c>
      <c r="E9" s="372">
        <v>4719.7558302500001</v>
      </c>
      <c r="F9" s="372">
        <v>2345.70433409</v>
      </c>
      <c r="G9" s="372">
        <v>1310.0794578800001</v>
      </c>
      <c r="H9" s="372">
        <v>745.78163069000004</v>
      </c>
      <c r="I9" s="372">
        <v>7489.192</v>
      </c>
      <c r="J9" s="372">
        <v>1419.13890502</v>
      </c>
      <c r="K9" s="372">
        <v>5465.5374609399996</v>
      </c>
      <c r="L9" s="372">
        <v>6884.6763659600001</v>
      </c>
      <c r="M9" s="373">
        <v>72.979000417401494</v>
      </c>
      <c r="N9" s="375">
        <v>91.928159485829724</v>
      </c>
    </row>
    <row r="10" spans="1:18" s="494" customFormat="1" ht="30" customHeight="1">
      <c r="A10" s="369" t="s">
        <v>372</v>
      </c>
      <c r="B10" s="370" t="s">
        <v>371</v>
      </c>
      <c r="C10" s="371">
        <v>46831.727761529997</v>
      </c>
      <c r="D10" s="372">
        <v>670.19851138000001</v>
      </c>
      <c r="E10" s="372">
        <v>42502.124111459998</v>
      </c>
      <c r="F10" s="372">
        <v>3806.9875384699999</v>
      </c>
      <c r="G10" s="372">
        <v>1688.79340099</v>
      </c>
      <c r="H10" s="372">
        <v>1658.9293266899999</v>
      </c>
      <c r="I10" s="372">
        <v>50638.715300000003</v>
      </c>
      <c r="J10" s="372">
        <v>2358.9919123700001</v>
      </c>
      <c r="K10" s="372">
        <v>44161.053438149997</v>
      </c>
      <c r="L10" s="372">
        <v>46520.045350519998</v>
      </c>
      <c r="M10" s="373">
        <v>87.208084124025945</v>
      </c>
      <c r="N10" s="375">
        <v>91.866559163123142</v>
      </c>
      <c r="O10"/>
      <c r="P10"/>
      <c r="Q10"/>
      <c r="R10"/>
    </row>
    <row r="11" spans="1:18" s="494" customFormat="1" ht="30" customHeight="1">
      <c r="A11" s="369" t="s">
        <v>373</v>
      </c>
      <c r="B11" s="370" t="s">
        <v>374</v>
      </c>
      <c r="C11" s="371">
        <v>3124.5861021400001</v>
      </c>
      <c r="D11" s="372">
        <v>125.80401612999999</v>
      </c>
      <c r="E11" s="372">
        <v>2670.9497784300002</v>
      </c>
      <c r="F11" s="372">
        <v>3152.54769786</v>
      </c>
      <c r="G11" s="372">
        <v>1557.35975684</v>
      </c>
      <c r="H11" s="372">
        <v>856.00185279000004</v>
      </c>
      <c r="I11" s="372">
        <v>6277.1337999999996</v>
      </c>
      <c r="J11" s="372">
        <v>1683.1637729700001</v>
      </c>
      <c r="K11" s="372">
        <v>3526.9516312199999</v>
      </c>
      <c r="L11" s="372">
        <v>5210.1154041899999</v>
      </c>
      <c r="M11" s="373">
        <v>56.187294131280112</v>
      </c>
      <c r="N11" s="375">
        <v>83.001503077567023</v>
      </c>
      <c r="O11"/>
      <c r="P11"/>
      <c r="Q11"/>
      <c r="R11"/>
    </row>
    <row r="12" spans="1:18" ht="30" customHeight="1">
      <c r="A12" s="369" t="s">
        <v>375</v>
      </c>
      <c r="B12" s="370" t="s">
        <v>368</v>
      </c>
      <c r="C12" s="371">
        <v>1550.555022</v>
      </c>
      <c r="D12" s="372">
        <v>11.73716355</v>
      </c>
      <c r="E12" s="372">
        <v>1483.22781525</v>
      </c>
      <c r="F12" s="372">
        <v>40467.735077999998</v>
      </c>
      <c r="G12" s="374">
        <v>20357.419446309999</v>
      </c>
      <c r="H12" s="374">
        <v>12419.261005750001</v>
      </c>
      <c r="I12" s="372">
        <v>42018.290099999998</v>
      </c>
      <c r="J12" s="372">
        <v>20369.156609860001</v>
      </c>
      <c r="K12" s="372">
        <v>13902.488821000001</v>
      </c>
      <c r="L12" s="372">
        <v>34271.64543086</v>
      </c>
      <c r="M12" s="373">
        <v>33.086755286598397</v>
      </c>
      <c r="N12" s="375">
        <v>81.563636571827089</v>
      </c>
    </row>
    <row r="13" spans="1:18" ht="30" customHeight="1">
      <c r="A13" s="369" t="s">
        <v>377</v>
      </c>
      <c r="B13" s="370" t="s">
        <v>378</v>
      </c>
      <c r="C13" s="371">
        <v>1868.491045</v>
      </c>
      <c r="D13" s="372">
        <v>35.967576200000003</v>
      </c>
      <c r="E13" s="372">
        <v>1754.6544995500001</v>
      </c>
      <c r="F13" s="372">
        <v>4753.8038550000001</v>
      </c>
      <c r="G13" s="372">
        <v>2127.3564473800002</v>
      </c>
      <c r="H13" s="372">
        <v>417.72685139999999</v>
      </c>
      <c r="I13" s="372">
        <v>6622.2948999999999</v>
      </c>
      <c r="J13" s="372">
        <v>2163.3240235799999</v>
      </c>
      <c r="K13" s="372">
        <v>2172.3813509500001</v>
      </c>
      <c r="L13" s="372">
        <v>4335.70537453</v>
      </c>
      <c r="M13" s="373">
        <v>32.804056354391591</v>
      </c>
      <c r="N13" s="375">
        <v>65.47134248778319</v>
      </c>
    </row>
    <row r="14" spans="1:18" ht="21" customHeight="1"/>
    <row r="15" spans="1:18" ht="29.25" customHeight="1">
      <c r="A15" s="495" t="s">
        <v>379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</row>
    <row r="16" spans="1:18" ht="14.25">
      <c r="A16" s="386"/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7"/>
      <c r="O16" s="386"/>
    </row>
    <row r="17" spans="1:15" ht="14.25">
      <c r="A17" s="386"/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7"/>
      <c r="O17" s="386"/>
    </row>
    <row r="18" spans="1:15" ht="14.25">
      <c r="A18" s="386"/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7"/>
      <c r="O18" s="386"/>
    </row>
    <row r="19" spans="1:15" ht="14.25">
      <c r="A19" s="386"/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7"/>
      <c r="O19" s="386"/>
    </row>
    <row r="20" spans="1:15" ht="14.25">
      <c r="A20" s="386"/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7"/>
      <c r="O20" s="386"/>
    </row>
    <row r="21" spans="1:15" ht="14.25">
      <c r="A21" s="386"/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7"/>
      <c r="O21" s="386"/>
    </row>
    <row r="22" spans="1:15" ht="14.25">
      <c r="A22" s="386"/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7"/>
      <c r="O22" s="386"/>
    </row>
    <row r="23" spans="1:15" ht="14.25">
      <c r="A23" s="386"/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7"/>
      <c r="O23" s="386"/>
    </row>
    <row r="24" spans="1:15" ht="14.25">
      <c r="A24" s="386"/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7"/>
      <c r="O24" s="386"/>
    </row>
    <row r="25" spans="1:15" ht="15">
      <c r="A25" s="382"/>
      <c r="B25" s="382"/>
      <c r="C25" s="382"/>
      <c r="D25" s="382"/>
      <c r="E25" s="382"/>
      <c r="F25" s="382"/>
      <c r="G25" s="388">
        <f>G7+H7</f>
        <v>529.14657332000002</v>
      </c>
      <c r="H25" s="382"/>
      <c r="I25" s="382"/>
      <c r="J25" s="388">
        <f>J7+K7</f>
        <v>5286.4866429500007</v>
      </c>
      <c r="K25" s="382"/>
      <c r="L25" s="388"/>
      <c r="M25" s="388"/>
      <c r="N25" s="389">
        <f>J25/I7*100</f>
        <v>94.246557049493589</v>
      </c>
      <c r="O25" s="382"/>
    </row>
    <row r="26" spans="1:15" ht="15">
      <c r="A26" s="382"/>
      <c r="B26" s="382"/>
      <c r="C26" s="382"/>
      <c r="D26" s="390">
        <f>D7+E7</f>
        <v>4757.3400696300005</v>
      </c>
      <c r="E26" s="382"/>
      <c r="F26" s="382"/>
      <c r="G26" s="390">
        <f>G7+H7</f>
        <v>529.14657332000002</v>
      </c>
      <c r="H26" s="382"/>
      <c r="I26" s="382"/>
      <c r="J26" s="388">
        <f>J7+K7</f>
        <v>5286.4866429500007</v>
      </c>
      <c r="K26" s="382"/>
      <c r="L26" s="388"/>
      <c r="M26" s="388"/>
      <c r="N26" s="389">
        <f>J26/I7*100</f>
        <v>94.246557049493589</v>
      </c>
      <c r="O26" s="382"/>
    </row>
    <row r="27" spans="1:15" ht="15">
      <c r="A27" s="382"/>
      <c r="B27" s="382"/>
      <c r="C27" s="382"/>
      <c r="D27" s="390">
        <f>D8+E8</f>
        <v>126168.97724997</v>
      </c>
      <c r="E27" s="382"/>
      <c r="F27" s="382"/>
      <c r="G27" s="390">
        <f>G8+H8</f>
        <v>35851.801542499998</v>
      </c>
      <c r="H27" s="382"/>
      <c r="I27" s="382"/>
      <c r="J27" s="388">
        <f>J8+K8</f>
        <v>162020.77879247</v>
      </c>
      <c r="K27" s="382"/>
      <c r="L27" s="388"/>
      <c r="M27" s="388"/>
      <c r="N27" s="389">
        <f>J27/I8*100</f>
        <v>92.184083401675508</v>
      </c>
      <c r="O27" s="382"/>
    </row>
    <row r="28" spans="1:15" ht="15">
      <c r="A28" s="382"/>
      <c r="B28" s="383"/>
      <c r="C28" s="383"/>
      <c r="D28" s="384">
        <f>D7+E7</f>
        <v>4757.3400696300005</v>
      </c>
      <c r="E28" s="383"/>
      <c r="F28" s="383"/>
      <c r="G28" s="384">
        <f>G7+H7</f>
        <v>529.14657332000002</v>
      </c>
      <c r="H28" s="383"/>
      <c r="I28" s="383"/>
      <c r="J28" s="392">
        <f>J7+K7</f>
        <v>5286.4866429500007</v>
      </c>
      <c r="K28" s="383"/>
      <c r="L28" s="392"/>
      <c r="M28" s="392"/>
      <c r="N28" s="391">
        <f>J28/I7*100</f>
        <v>94.246557049493589</v>
      </c>
      <c r="O28" s="383"/>
    </row>
    <row r="29" spans="1:15" ht="15">
      <c r="A29" s="382"/>
      <c r="B29" s="383"/>
      <c r="C29" s="383"/>
      <c r="D29" s="384">
        <f>D8+E8</f>
        <v>126168.97724997</v>
      </c>
      <c r="E29" s="383"/>
      <c r="F29" s="383"/>
      <c r="G29" s="384">
        <f>G8+H8</f>
        <v>35851.801542499998</v>
      </c>
      <c r="H29" s="383"/>
      <c r="I29" s="383"/>
      <c r="J29" s="392">
        <f>J8+K8</f>
        <v>162020.77879247</v>
      </c>
      <c r="K29" s="383"/>
      <c r="L29" s="392"/>
      <c r="M29" s="392"/>
      <c r="N29" s="391">
        <f>J29/I8*100</f>
        <v>92.184083401675508</v>
      </c>
      <c r="O29" s="383"/>
    </row>
    <row r="30" spans="1:15" ht="15">
      <c r="A30" s="382"/>
      <c r="B30" s="383"/>
      <c r="C30" s="383"/>
      <c r="D30" s="384">
        <f>D11+E11</f>
        <v>2796.7537945600002</v>
      </c>
      <c r="E30" s="383"/>
      <c r="F30" s="383"/>
      <c r="G30" s="384">
        <f>G11+H11</f>
        <v>2413.3616096300002</v>
      </c>
      <c r="H30" s="383"/>
      <c r="I30" s="383"/>
      <c r="J30" s="392">
        <f>J11+K11</f>
        <v>5210.1154041899999</v>
      </c>
      <c r="K30" s="383"/>
      <c r="L30" s="392"/>
      <c r="M30" s="392"/>
      <c r="N30" s="391">
        <f>J30/I11*100</f>
        <v>83.001503077567023</v>
      </c>
      <c r="O30" s="383"/>
    </row>
    <row r="31" spans="1:15" ht="15">
      <c r="A31" s="382"/>
      <c r="B31" s="383"/>
      <c r="C31" s="383"/>
      <c r="D31" s="384">
        <f>D9+E9</f>
        <v>4828.8152773900001</v>
      </c>
      <c r="E31" s="383"/>
      <c r="F31" s="383"/>
      <c r="G31" s="384">
        <f>G9+H9</f>
        <v>2055.86108857</v>
      </c>
      <c r="H31" s="383"/>
      <c r="I31" s="383"/>
      <c r="J31" s="392">
        <f>J9+K9</f>
        <v>6884.6763659600001</v>
      </c>
      <c r="K31" s="383"/>
      <c r="L31" s="392"/>
      <c r="M31" s="392"/>
      <c r="N31" s="391">
        <f>J31/I9*100</f>
        <v>91.928159485829724</v>
      </c>
      <c r="O31" s="383"/>
    </row>
    <row r="32" spans="1:15" ht="15">
      <c r="A32" s="382"/>
      <c r="B32" s="383"/>
      <c r="C32" s="383"/>
      <c r="D32" s="384">
        <f>D10+E10</f>
        <v>43172.322622839994</v>
      </c>
      <c r="E32" s="383"/>
      <c r="F32" s="383"/>
      <c r="G32" s="384">
        <f>G10+H10</f>
        <v>3347.7227276799999</v>
      </c>
      <c r="H32" s="383"/>
      <c r="I32" s="383"/>
      <c r="J32" s="392">
        <f>J10+K10</f>
        <v>46520.045350519998</v>
      </c>
      <c r="K32" s="383"/>
      <c r="L32" s="392"/>
      <c r="M32" s="392"/>
      <c r="N32" s="391">
        <f>J32/I10*100</f>
        <v>91.866559163123156</v>
      </c>
      <c r="O32" s="383"/>
    </row>
    <row r="33" spans="1:15" ht="15">
      <c r="A33" s="382"/>
      <c r="B33" s="383"/>
      <c r="C33" s="383"/>
      <c r="D33" s="384">
        <f>D12+E12</f>
        <v>1494.9649788000002</v>
      </c>
      <c r="E33" s="383"/>
      <c r="F33" s="383"/>
      <c r="G33" s="384">
        <f>G12+H12</f>
        <v>32776.680452059998</v>
      </c>
      <c r="H33" s="383"/>
      <c r="I33" s="383"/>
      <c r="J33" s="392">
        <f>J12+K12</f>
        <v>34271.64543086</v>
      </c>
      <c r="K33" s="383"/>
      <c r="L33" s="392"/>
      <c r="M33" s="392"/>
      <c r="N33" s="391">
        <f>J33/I12*100</f>
        <v>81.563636571827089</v>
      </c>
      <c r="O33" s="383"/>
    </row>
    <row r="34" spans="1:15" ht="15">
      <c r="A34" s="382"/>
      <c r="B34" s="383"/>
      <c r="C34" s="383"/>
      <c r="D34" s="384">
        <f>D13+E13</f>
        <v>1790.62207575</v>
      </c>
      <c r="E34" s="383"/>
      <c r="F34" s="383"/>
      <c r="G34" s="384">
        <f>G13+H13</f>
        <v>2545.0832987800004</v>
      </c>
      <c r="H34" s="383"/>
      <c r="I34" s="383"/>
      <c r="J34" s="392">
        <f>J13+K13</f>
        <v>4335.70537453</v>
      </c>
      <c r="K34" s="383"/>
      <c r="L34" s="392"/>
      <c r="M34" s="392"/>
      <c r="N34" s="391">
        <f>J34/I13*100</f>
        <v>65.471342487783204</v>
      </c>
      <c r="O34" s="383"/>
    </row>
    <row r="35" spans="1:15" ht="15">
      <c r="A35" s="382"/>
      <c r="B35" s="383"/>
      <c r="C35" s="383"/>
      <c r="D35" s="384">
        <f>D14+E14</f>
        <v>0</v>
      </c>
      <c r="E35" s="383"/>
      <c r="F35" s="383"/>
      <c r="G35" s="384">
        <f>G14+H14</f>
        <v>0</v>
      </c>
      <c r="H35" s="383"/>
      <c r="I35" s="383"/>
      <c r="J35" s="383"/>
      <c r="K35" s="383"/>
      <c r="L35" s="383"/>
      <c r="M35" s="383"/>
      <c r="N35" s="383"/>
      <c r="O35" s="383"/>
    </row>
    <row r="36" spans="1:15" ht="15">
      <c r="A36" s="382"/>
      <c r="B36" s="383"/>
      <c r="C36" s="383"/>
      <c r="D36" s="383"/>
      <c r="E36" s="383"/>
      <c r="F36" s="383"/>
      <c r="G36" s="384"/>
      <c r="H36" s="383"/>
      <c r="I36" s="383"/>
      <c r="J36" s="383"/>
      <c r="K36" s="383"/>
      <c r="L36" s="383"/>
      <c r="M36" s="383"/>
      <c r="N36" s="383"/>
      <c r="O36" s="383"/>
    </row>
    <row r="37" spans="1:15" ht="15">
      <c r="A37" s="382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</row>
    <row r="38" spans="1:15" ht="15">
      <c r="A38" s="382"/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</row>
    <row r="39" spans="1:15" ht="15">
      <c r="A39" s="382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</row>
    <row r="40" spans="1:15" ht="15"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</row>
    <row r="41" spans="1:15" ht="15">
      <c r="B41" s="383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</row>
    <row r="42" spans="1:15" ht="15"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</row>
    <row r="43" spans="1:15" ht="15"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</row>
    <row r="44" spans="1:15" ht="15"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</row>
    <row r="45" spans="1:15" ht="15"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</row>
    <row r="46" spans="1:15" ht="15"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</row>
    <row r="47" spans="1:15" ht="15"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</row>
    <row r="48" spans="1:15" ht="15"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</row>
    <row r="49" spans="2:14" ht="15"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</row>
    <row r="50" spans="2:14" ht="15"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</row>
    <row r="51" spans="2:14" ht="15"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45"/>
  <sheetViews>
    <sheetView zoomScale="90" zoomScaleNormal="90" workbookViewId="0">
      <selection activeCell="I12" sqref="I12"/>
    </sheetView>
  </sheetViews>
  <sheetFormatPr defaultRowHeight="24"/>
  <cols>
    <col min="1" max="3" width="9.42578125" style="120" bestFit="1" customWidth="1"/>
    <col min="4" max="4" width="17.7109375" style="121" customWidth="1"/>
    <col min="5" max="5" width="11" style="120" customWidth="1"/>
    <col min="6" max="6" width="18.7109375" style="122" customWidth="1"/>
    <col min="7" max="7" width="16" style="122" customWidth="1"/>
    <col min="8" max="8" width="14.85546875" style="123" bestFit="1" customWidth="1"/>
    <col min="9" max="9" width="9.140625" style="56"/>
    <col min="10" max="255" width="9.140625" style="8"/>
    <col min="256" max="258" width="9.28515625" style="8" bestFit="1" customWidth="1"/>
    <col min="259" max="259" width="17.85546875" style="8" customWidth="1"/>
    <col min="260" max="260" width="9.28515625" style="8" bestFit="1" customWidth="1"/>
    <col min="261" max="261" width="16.140625" style="8" bestFit="1" customWidth="1"/>
    <col min="262" max="262" width="10.7109375" style="8" bestFit="1" customWidth="1"/>
    <col min="263" max="263" width="14.7109375" style="8" bestFit="1" customWidth="1"/>
    <col min="264" max="511" width="9.140625" style="8"/>
    <col min="512" max="514" width="9.28515625" style="8" bestFit="1" customWidth="1"/>
    <col min="515" max="515" width="17.85546875" style="8" customWidth="1"/>
    <col min="516" max="516" width="9.28515625" style="8" bestFit="1" customWidth="1"/>
    <col min="517" max="517" width="16.140625" style="8" bestFit="1" customWidth="1"/>
    <col min="518" max="518" width="10.7109375" style="8" bestFit="1" customWidth="1"/>
    <col min="519" max="519" width="14.7109375" style="8" bestFit="1" customWidth="1"/>
    <col min="520" max="767" width="9.140625" style="8"/>
    <col min="768" max="770" width="9.28515625" style="8" bestFit="1" customWidth="1"/>
    <col min="771" max="771" width="17.85546875" style="8" customWidth="1"/>
    <col min="772" max="772" width="9.28515625" style="8" bestFit="1" customWidth="1"/>
    <col min="773" max="773" width="16.140625" style="8" bestFit="1" customWidth="1"/>
    <col min="774" max="774" width="10.7109375" style="8" bestFit="1" customWidth="1"/>
    <col min="775" max="775" width="14.7109375" style="8" bestFit="1" customWidth="1"/>
    <col min="776" max="1023" width="9.140625" style="8"/>
    <col min="1024" max="1026" width="9.28515625" style="8" bestFit="1" customWidth="1"/>
    <col min="1027" max="1027" width="17.85546875" style="8" customWidth="1"/>
    <col min="1028" max="1028" width="9.28515625" style="8" bestFit="1" customWidth="1"/>
    <col min="1029" max="1029" width="16.140625" style="8" bestFit="1" customWidth="1"/>
    <col min="1030" max="1030" width="10.7109375" style="8" bestFit="1" customWidth="1"/>
    <col min="1031" max="1031" width="14.7109375" style="8" bestFit="1" customWidth="1"/>
    <col min="1032" max="1279" width="9.140625" style="8"/>
    <col min="1280" max="1282" width="9.28515625" style="8" bestFit="1" customWidth="1"/>
    <col min="1283" max="1283" width="17.85546875" style="8" customWidth="1"/>
    <col min="1284" max="1284" width="9.28515625" style="8" bestFit="1" customWidth="1"/>
    <col min="1285" max="1285" width="16.140625" style="8" bestFit="1" customWidth="1"/>
    <col min="1286" max="1286" width="10.7109375" style="8" bestFit="1" customWidth="1"/>
    <col min="1287" max="1287" width="14.7109375" style="8" bestFit="1" customWidth="1"/>
    <col min="1288" max="1535" width="9.140625" style="8"/>
    <col min="1536" max="1538" width="9.28515625" style="8" bestFit="1" customWidth="1"/>
    <col min="1539" max="1539" width="17.85546875" style="8" customWidth="1"/>
    <col min="1540" max="1540" width="9.28515625" style="8" bestFit="1" customWidth="1"/>
    <col min="1541" max="1541" width="16.140625" style="8" bestFit="1" customWidth="1"/>
    <col min="1542" max="1542" width="10.7109375" style="8" bestFit="1" customWidth="1"/>
    <col min="1543" max="1543" width="14.7109375" style="8" bestFit="1" customWidth="1"/>
    <col min="1544" max="1791" width="9.140625" style="8"/>
    <col min="1792" max="1794" width="9.28515625" style="8" bestFit="1" customWidth="1"/>
    <col min="1795" max="1795" width="17.85546875" style="8" customWidth="1"/>
    <col min="1796" max="1796" width="9.28515625" style="8" bestFit="1" customWidth="1"/>
    <col min="1797" max="1797" width="16.140625" style="8" bestFit="1" customWidth="1"/>
    <col min="1798" max="1798" width="10.7109375" style="8" bestFit="1" customWidth="1"/>
    <col min="1799" max="1799" width="14.7109375" style="8" bestFit="1" customWidth="1"/>
    <col min="1800" max="2047" width="9.140625" style="8"/>
    <col min="2048" max="2050" width="9.28515625" style="8" bestFit="1" customWidth="1"/>
    <col min="2051" max="2051" width="17.85546875" style="8" customWidth="1"/>
    <col min="2052" max="2052" width="9.28515625" style="8" bestFit="1" customWidth="1"/>
    <col min="2053" max="2053" width="16.140625" style="8" bestFit="1" customWidth="1"/>
    <col min="2054" max="2054" width="10.7109375" style="8" bestFit="1" customWidth="1"/>
    <col min="2055" max="2055" width="14.7109375" style="8" bestFit="1" customWidth="1"/>
    <col min="2056" max="2303" width="9.140625" style="8"/>
    <col min="2304" max="2306" width="9.28515625" style="8" bestFit="1" customWidth="1"/>
    <col min="2307" max="2307" width="17.85546875" style="8" customWidth="1"/>
    <col min="2308" max="2308" width="9.28515625" style="8" bestFit="1" customWidth="1"/>
    <col min="2309" max="2309" width="16.140625" style="8" bestFit="1" customWidth="1"/>
    <col min="2310" max="2310" width="10.7109375" style="8" bestFit="1" customWidth="1"/>
    <col min="2311" max="2311" width="14.7109375" style="8" bestFit="1" customWidth="1"/>
    <col min="2312" max="2559" width="9.140625" style="8"/>
    <col min="2560" max="2562" width="9.28515625" style="8" bestFit="1" customWidth="1"/>
    <col min="2563" max="2563" width="17.85546875" style="8" customWidth="1"/>
    <col min="2564" max="2564" width="9.28515625" style="8" bestFit="1" customWidth="1"/>
    <col min="2565" max="2565" width="16.140625" style="8" bestFit="1" customWidth="1"/>
    <col min="2566" max="2566" width="10.7109375" style="8" bestFit="1" customWidth="1"/>
    <col min="2567" max="2567" width="14.7109375" style="8" bestFit="1" customWidth="1"/>
    <col min="2568" max="2815" width="9.140625" style="8"/>
    <col min="2816" max="2818" width="9.28515625" style="8" bestFit="1" customWidth="1"/>
    <col min="2819" max="2819" width="17.85546875" style="8" customWidth="1"/>
    <col min="2820" max="2820" width="9.28515625" style="8" bestFit="1" customWidth="1"/>
    <col min="2821" max="2821" width="16.140625" style="8" bestFit="1" customWidth="1"/>
    <col min="2822" max="2822" width="10.7109375" style="8" bestFit="1" customWidth="1"/>
    <col min="2823" max="2823" width="14.7109375" style="8" bestFit="1" customWidth="1"/>
    <col min="2824" max="3071" width="9.140625" style="8"/>
    <col min="3072" max="3074" width="9.28515625" style="8" bestFit="1" customWidth="1"/>
    <col min="3075" max="3075" width="17.85546875" style="8" customWidth="1"/>
    <col min="3076" max="3076" width="9.28515625" style="8" bestFit="1" customWidth="1"/>
    <col min="3077" max="3077" width="16.140625" style="8" bestFit="1" customWidth="1"/>
    <col min="3078" max="3078" width="10.7109375" style="8" bestFit="1" customWidth="1"/>
    <col min="3079" max="3079" width="14.7109375" style="8" bestFit="1" customWidth="1"/>
    <col min="3080" max="3327" width="9.140625" style="8"/>
    <col min="3328" max="3330" width="9.28515625" style="8" bestFit="1" customWidth="1"/>
    <col min="3331" max="3331" width="17.85546875" style="8" customWidth="1"/>
    <col min="3332" max="3332" width="9.28515625" style="8" bestFit="1" customWidth="1"/>
    <col min="3333" max="3333" width="16.140625" style="8" bestFit="1" customWidth="1"/>
    <col min="3334" max="3334" width="10.7109375" style="8" bestFit="1" customWidth="1"/>
    <col min="3335" max="3335" width="14.7109375" style="8" bestFit="1" customWidth="1"/>
    <col min="3336" max="3583" width="9.140625" style="8"/>
    <col min="3584" max="3586" width="9.28515625" style="8" bestFit="1" customWidth="1"/>
    <col min="3587" max="3587" width="17.85546875" style="8" customWidth="1"/>
    <col min="3588" max="3588" width="9.28515625" style="8" bestFit="1" customWidth="1"/>
    <col min="3589" max="3589" width="16.140625" style="8" bestFit="1" customWidth="1"/>
    <col min="3590" max="3590" width="10.7109375" style="8" bestFit="1" customWidth="1"/>
    <col min="3591" max="3591" width="14.7109375" style="8" bestFit="1" customWidth="1"/>
    <col min="3592" max="3839" width="9.140625" style="8"/>
    <col min="3840" max="3842" width="9.28515625" style="8" bestFit="1" customWidth="1"/>
    <col min="3843" max="3843" width="17.85546875" style="8" customWidth="1"/>
    <col min="3844" max="3844" width="9.28515625" style="8" bestFit="1" customWidth="1"/>
    <col min="3845" max="3845" width="16.140625" style="8" bestFit="1" customWidth="1"/>
    <col min="3846" max="3846" width="10.7109375" style="8" bestFit="1" customWidth="1"/>
    <col min="3847" max="3847" width="14.7109375" style="8" bestFit="1" customWidth="1"/>
    <col min="3848" max="4095" width="9.140625" style="8"/>
    <col min="4096" max="4098" width="9.28515625" style="8" bestFit="1" customWidth="1"/>
    <col min="4099" max="4099" width="17.85546875" style="8" customWidth="1"/>
    <col min="4100" max="4100" width="9.28515625" style="8" bestFit="1" customWidth="1"/>
    <col min="4101" max="4101" width="16.140625" style="8" bestFit="1" customWidth="1"/>
    <col min="4102" max="4102" width="10.7109375" style="8" bestFit="1" customWidth="1"/>
    <col min="4103" max="4103" width="14.7109375" style="8" bestFit="1" customWidth="1"/>
    <col min="4104" max="4351" width="9.140625" style="8"/>
    <col min="4352" max="4354" width="9.28515625" style="8" bestFit="1" customWidth="1"/>
    <col min="4355" max="4355" width="17.85546875" style="8" customWidth="1"/>
    <col min="4356" max="4356" width="9.28515625" style="8" bestFit="1" customWidth="1"/>
    <col min="4357" max="4357" width="16.140625" style="8" bestFit="1" customWidth="1"/>
    <col min="4358" max="4358" width="10.7109375" style="8" bestFit="1" customWidth="1"/>
    <col min="4359" max="4359" width="14.7109375" style="8" bestFit="1" customWidth="1"/>
    <col min="4360" max="4607" width="9.140625" style="8"/>
    <col min="4608" max="4610" width="9.28515625" style="8" bestFit="1" customWidth="1"/>
    <col min="4611" max="4611" width="17.85546875" style="8" customWidth="1"/>
    <col min="4612" max="4612" width="9.28515625" style="8" bestFit="1" customWidth="1"/>
    <col min="4613" max="4613" width="16.140625" style="8" bestFit="1" customWidth="1"/>
    <col min="4614" max="4614" width="10.7109375" style="8" bestFit="1" customWidth="1"/>
    <col min="4615" max="4615" width="14.7109375" style="8" bestFit="1" customWidth="1"/>
    <col min="4616" max="4863" width="9.140625" style="8"/>
    <col min="4864" max="4866" width="9.28515625" style="8" bestFit="1" customWidth="1"/>
    <col min="4867" max="4867" width="17.85546875" style="8" customWidth="1"/>
    <col min="4868" max="4868" width="9.28515625" style="8" bestFit="1" customWidth="1"/>
    <col min="4869" max="4869" width="16.140625" style="8" bestFit="1" customWidth="1"/>
    <col min="4870" max="4870" width="10.7109375" style="8" bestFit="1" customWidth="1"/>
    <col min="4871" max="4871" width="14.7109375" style="8" bestFit="1" customWidth="1"/>
    <col min="4872" max="5119" width="9.140625" style="8"/>
    <col min="5120" max="5122" width="9.28515625" style="8" bestFit="1" customWidth="1"/>
    <col min="5123" max="5123" width="17.85546875" style="8" customWidth="1"/>
    <col min="5124" max="5124" width="9.28515625" style="8" bestFit="1" customWidth="1"/>
    <col min="5125" max="5125" width="16.140625" style="8" bestFit="1" customWidth="1"/>
    <col min="5126" max="5126" width="10.7109375" style="8" bestFit="1" customWidth="1"/>
    <col min="5127" max="5127" width="14.7109375" style="8" bestFit="1" customWidth="1"/>
    <col min="5128" max="5375" width="9.140625" style="8"/>
    <col min="5376" max="5378" width="9.28515625" style="8" bestFit="1" customWidth="1"/>
    <col min="5379" max="5379" width="17.85546875" style="8" customWidth="1"/>
    <col min="5380" max="5380" width="9.28515625" style="8" bestFit="1" customWidth="1"/>
    <col min="5381" max="5381" width="16.140625" style="8" bestFit="1" customWidth="1"/>
    <col min="5382" max="5382" width="10.7109375" style="8" bestFit="1" customWidth="1"/>
    <col min="5383" max="5383" width="14.7109375" style="8" bestFit="1" customWidth="1"/>
    <col min="5384" max="5631" width="9.140625" style="8"/>
    <col min="5632" max="5634" width="9.28515625" style="8" bestFit="1" customWidth="1"/>
    <col min="5635" max="5635" width="17.85546875" style="8" customWidth="1"/>
    <col min="5636" max="5636" width="9.28515625" style="8" bestFit="1" customWidth="1"/>
    <col min="5637" max="5637" width="16.140625" style="8" bestFit="1" customWidth="1"/>
    <col min="5638" max="5638" width="10.7109375" style="8" bestFit="1" customWidth="1"/>
    <col min="5639" max="5639" width="14.7109375" style="8" bestFit="1" customWidth="1"/>
    <col min="5640" max="5887" width="9.140625" style="8"/>
    <col min="5888" max="5890" width="9.28515625" style="8" bestFit="1" customWidth="1"/>
    <col min="5891" max="5891" width="17.85546875" style="8" customWidth="1"/>
    <col min="5892" max="5892" width="9.28515625" style="8" bestFit="1" customWidth="1"/>
    <col min="5893" max="5893" width="16.140625" style="8" bestFit="1" customWidth="1"/>
    <col min="5894" max="5894" width="10.7109375" style="8" bestFit="1" customWidth="1"/>
    <col min="5895" max="5895" width="14.7109375" style="8" bestFit="1" customWidth="1"/>
    <col min="5896" max="6143" width="9.140625" style="8"/>
    <col min="6144" max="6146" width="9.28515625" style="8" bestFit="1" customWidth="1"/>
    <col min="6147" max="6147" width="17.85546875" style="8" customWidth="1"/>
    <col min="6148" max="6148" width="9.28515625" style="8" bestFit="1" customWidth="1"/>
    <col min="6149" max="6149" width="16.140625" style="8" bestFit="1" customWidth="1"/>
    <col min="6150" max="6150" width="10.7109375" style="8" bestFit="1" customWidth="1"/>
    <col min="6151" max="6151" width="14.7109375" style="8" bestFit="1" customWidth="1"/>
    <col min="6152" max="6399" width="9.140625" style="8"/>
    <col min="6400" max="6402" width="9.28515625" style="8" bestFit="1" customWidth="1"/>
    <col min="6403" max="6403" width="17.85546875" style="8" customWidth="1"/>
    <col min="6404" max="6404" width="9.28515625" style="8" bestFit="1" customWidth="1"/>
    <col min="6405" max="6405" width="16.140625" style="8" bestFit="1" customWidth="1"/>
    <col min="6406" max="6406" width="10.7109375" style="8" bestFit="1" customWidth="1"/>
    <col min="6407" max="6407" width="14.7109375" style="8" bestFit="1" customWidth="1"/>
    <col min="6408" max="6655" width="9.140625" style="8"/>
    <col min="6656" max="6658" width="9.28515625" style="8" bestFit="1" customWidth="1"/>
    <col min="6659" max="6659" width="17.85546875" style="8" customWidth="1"/>
    <col min="6660" max="6660" width="9.28515625" style="8" bestFit="1" customWidth="1"/>
    <col min="6661" max="6661" width="16.140625" style="8" bestFit="1" customWidth="1"/>
    <col min="6662" max="6662" width="10.7109375" style="8" bestFit="1" customWidth="1"/>
    <col min="6663" max="6663" width="14.7109375" style="8" bestFit="1" customWidth="1"/>
    <col min="6664" max="6911" width="9.140625" style="8"/>
    <col min="6912" max="6914" width="9.28515625" style="8" bestFit="1" customWidth="1"/>
    <col min="6915" max="6915" width="17.85546875" style="8" customWidth="1"/>
    <col min="6916" max="6916" width="9.28515625" style="8" bestFit="1" customWidth="1"/>
    <col min="6917" max="6917" width="16.140625" style="8" bestFit="1" customWidth="1"/>
    <col min="6918" max="6918" width="10.7109375" style="8" bestFit="1" customWidth="1"/>
    <col min="6919" max="6919" width="14.7109375" style="8" bestFit="1" customWidth="1"/>
    <col min="6920" max="7167" width="9.140625" style="8"/>
    <col min="7168" max="7170" width="9.28515625" style="8" bestFit="1" customWidth="1"/>
    <col min="7171" max="7171" width="17.85546875" style="8" customWidth="1"/>
    <col min="7172" max="7172" width="9.28515625" style="8" bestFit="1" customWidth="1"/>
    <col min="7173" max="7173" width="16.140625" style="8" bestFit="1" customWidth="1"/>
    <col min="7174" max="7174" width="10.7109375" style="8" bestFit="1" customWidth="1"/>
    <col min="7175" max="7175" width="14.7109375" style="8" bestFit="1" customWidth="1"/>
    <col min="7176" max="7423" width="9.140625" style="8"/>
    <col min="7424" max="7426" width="9.28515625" style="8" bestFit="1" customWidth="1"/>
    <col min="7427" max="7427" width="17.85546875" style="8" customWidth="1"/>
    <col min="7428" max="7428" width="9.28515625" style="8" bestFit="1" customWidth="1"/>
    <col min="7429" max="7429" width="16.140625" style="8" bestFit="1" customWidth="1"/>
    <col min="7430" max="7430" width="10.7109375" style="8" bestFit="1" customWidth="1"/>
    <col min="7431" max="7431" width="14.7109375" style="8" bestFit="1" customWidth="1"/>
    <col min="7432" max="7679" width="9.140625" style="8"/>
    <col min="7680" max="7682" width="9.28515625" style="8" bestFit="1" customWidth="1"/>
    <col min="7683" max="7683" width="17.85546875" style="8" customWidth="1"/>
    <col min="7684" max="7684" width="9.28515625" style="8" bestFit="1" customWidth="1"/>
    <col min="7685" max="7685" width="16.140625" style="8" bestFit="1" customWidth="1"/>
    <col min="7686" max="7686" width="10.7109375" style="8" bestFit="1" customWidth="1"/>
    <col min="7687" max="7687" width="14.7109375" style="8" bestFit="1" customWidth="1"/>
    <col min="7688" max="7935" width="9.140625" style="8"/>
    <col min="7936" max="7938" width="9.28515625" style="8" bestFit="1" customWidth="1"/>
    <col min="7939" max="7939" width="17.85546875" style="8" customWidth="1"/>
    <col min="7940" max="7940" width="9.28515625" style="8" bestFit="1" customWidth="1"/>
    <col min="7941" max="7941" width="16.140625" style="8" bestFit="1" customWidth="1"/>
    <col min="7942" max="7942" width="10.7109375" style="8" bestFit="1" customWidth="1"/>
    <col min="7943" max="7943" width="14.7109375" style="8" bestFit="1" customWidth="1"/>
    <col min="7944" max="8191" width="9.140625" style="8"/>
    <col min="8192" max="8194" width="9.28515625" style="8" bestFit="1" customWidth="1"/>
    <col min="8195" max="8195" width="17.85546875" style="8" customWidth="1"/>
    <col min="8196" max="8196" width="9.28515625" style="8" bestFit="1" customWidth="1"/>
    <col min="8197" max="8197" width="16.140625" style="8" bestFit="1" customWidth="1"/>
    <col min="8198" max="8198" width="10.7109375" style="8" bestFit="1" customWidth="1"/>
    <col min="8199" max="8199" width="14.7109375" style="8" bestFit="1" customWidth="1"/>
    <col min="8200" max="8447" width="9.140625" style="8"/>
    <col min="8448" max="8450" width="9.28515625" style="8" bestFit="1" customWidth="1"/>
    <col min="8451" max="8451" width="17.85546875" style="8" customWidth="1"/>
    <col min="8452" max="8452" width="9.28515625" style="8" bestFit="1" customWidth="1"/>
    <col min="8453" max="8453" width="16.140625" style="8" bestFit="1" customWidth="1"/>
    <col min="8454" max="8454" width="10.7109375" style="8" bestFit="1" customWidth="1"/>
    <col min="8455" max="8455" width="14.7109375" style="8" bestFit="1" customWidth="1"/>
    <col min="8456" max="8703" width="9.140625" style="8"/>
    <col min="8704" max="8706" width="9.28515625" style="8" bestFit="1" customWidth="1"/>
    <col min="8707" max="8707" width="17.85546875" style="8" customWidth="1"/>
    <col min="8708" max="8708" width="9.28515625" style="8" bestFit="1" customWidth="1"/>
    <col min="8709" max="8709" width="16.140625" style="8" bestFit="1" customWidth="1"/>
    <col min="8710" max="8710" width="10.7109375" style="8" bestFit="1" customWidth="1"/>
    <col min="8711" max="8711" width="14.7109375" style="8" bestFit="1" customWidth="1"/>
    <col min="8712" max="8959" width="9.140625" style="8"/>
    <col min="8960" max="8962" width="9.28515625" style="8" bestFit="1" customWidth="1"/>
    <col min="8963" max="8963" width="17.85546875" style="8" customWidth="1"/>
    <col min="8964" max="8964" width="9.28515625" style="8" bestFit="1" customWidth="1"/>
    <col min="8965" max="8965" width="16.140625" style="8" bestFit="1" customWidth="1"/>
    <col min="8966" max="8966" width="10.7109375" style="8" bestFit="1" customWidth="1"/>
    <col min="8967" max="8967" width="14.7109375" style="8" bestFit="1" customWidth="1"/>
    <col min="8968" max="9215" width="9.140625" style="8"/>
    <col min="9216" max="9218" width="9.28515625" style="8" bestFit="1" customWidth="1"/>
    <col min="9219" max="9219" width="17.85546875" style="8" customWidth="1"/>
    <col min="9220" max="9220" width="9.28515625" style="8" bestFit="1" customWidth="1"/>
    <col min="9221" max="9221" width="16.140625" style="8" bestFit="1" customWidth="1"/>
    <col min="9222" max="9222" width="10.7109375" style="8" bestFit="1" customWidth="1"/>
    <col min="9223" max="9223" width="14.7109375" style="8" bestFit="1" customWidth="1"/>
    <col min="9224" max="9471" width="9.140625" style="8"/>
    <col min="9472" max="9474" width="9.28515625" style="8" bestFit="1" customWidth="1"/>
    <col min="9475" max="9475" width="17.85546875" style="8" customWidth="1"/>
    <col min="9476" max="9476" width="9.28515625" style="8" bestFit="1" customWidth="1"/>
    <col min="9477" max="9477" width="16.140625" style="8" bestFit="1" customWidth="1"/>
    <col min="9478" max="9478" width="10.7109375" style="8" bestFit="1" customWidth="1"/>
    <col min="9479" max="9479" width="14.7109375" style="8" bestFit="1" customWidth="1"/>
    <col min="9480" max="9727" width="9.140625" style="8"/>
    <col min="9728" max="9730" width="9.28515625" style="8" bestFit="1" customWidth="1"/>
    <col min="9731" max="9731" width="17.85546875" style="8" customWidth="1"/>
    <col min="9732" max="9732" width="9.28515625" style="8" bestFit="1" customWidth="1"/>
    <col min="9733" max="9733" width="16.140625" style="8" bestFit="1" customWidth="1"/>
    <col min="9734" max="9734" width="10.7109375" style="8" bestFit="1" customWidth="1"/>
    <col min="9735" max="9735" width="14.7109375" style="8" bestFit="1" customWidth="1"/>
    <col min="9736" max="9983" width="9.140625" style="8"/>
    <col min="9984" max="9986" width="9.28515625" style="8" bestFit="1" customWidth="1"/>
    <col min="9987" max="9987" width="17.85546875" style="8" customWidth="1"/>
    <col min="9988" max="9988" width="9.28515625" style="8" bestFit="1" customWidth="1"/>
    <col min="9989" max="9989" width="16.140625" style="8" bestFit="1" customWidth="1"/>
    <col min="9990" max="9990" width="10.7109375" style="8" bestFit="1" customWidth="1"/>
    <col min="9991" max="9991" width="14.7109375" style="8" bestFit="1" customWidth="1"/>
    <col min="9992" max="10239" width="9.140625" style="8"/>
    <col min="10240" max="10242" width="9.28515625" style="8" bestFit="1" customWidth="1"/>
    <col min="10243" max="10243" width="17.85546875" style="8" customWidth="1"/>
    <col min="10244" max="10244" width="9.28515625" style="8" bestFit="1" customWidth="1"/>
    <col min="10245" max="10245" width="16.140625" style="8" bestFit="1" customWidth="1"/>
    <col min="10246" max="10246" width="10.7109375" style="8" bestFit="1" customWidth="1"/>
    <col min="10247" max="10247" width="14.7109375" style="8" bestFit="1" customWidth="1"/>
    <col min="10248" max="10495" width="9.140625" style="8"/>
    <col min="10496" max="10498" width="9.28515625" style="8" bestFit="1" customWidth="1"/>
    <col min="10499" max="10499" width="17.85546875" style="8" customWidth="1"/>
    <col min="10500" max="10500" width="9.28515625" style="8" bestFit="1" customWidth="1"/>
    <col min="10501" max="10501" width="16.140625" style="8" bestFit="1" customWidth="1"/>
    <col min="10502" max="10502" width="10.7109375" style="8" bestFit="1" customWidth="1"/>
    <col min="10503" max="10503" width="14.7109375" style="8" bestFit="1" customWidth="1"/>
    <col min="10504" max="10751" width="9.140625" style="8"/>
    <col min="10752" max="10754" width="9.28515625" style="8" bestFit="1" customWidth="1"/>
    <col min="10755" max="10755" width="17.85546875" style="8" customWidth="1"/>
    <col min="10756" max="10756" width="9.28515625" style="8" bestFit="1" customWidth="1"/>
    <col min="10757" max="10757" width="16.140625" style="8" bestFit="1" customWidth="1"/>
    <col min="10758" max="10758" width="10.7109375" style="8" bestFit="1" customWidth="1"/>
    <col min="10759" max="10759" width="14.7109375" style="8" bestFit="1" customWidth="1"/>
    <col min="10760" max="11007" width="9.140625" style="8"/>
    <col min="11008" max="11010" width="9.28515625" style="8" bestFit="1" customWidth="1"/>
    <col min="11011" max="11011" width="17.85546875" style="8" customWidth="1"/>
    <col min="11012" max="11012" width="9.28515625" style="8" bestFit="1" customWidth="1"/>
    <col min="11013" max="11013" width="16.140625" style="8" bestFit="1" customWidth="1"/>
    <col min="11014" max="11014" width="10.7109375" style="8" bestFit="1" customWidth="1"/>
    <col min="11015" max="11015" width="14.7109375" style="8" bestFit="1" customWidth="1"/>
    <col min="11016" max="11263" width="9.140625" style="8"/>
    <col min="11264" max="11266" width="9.28515625" style="8" bestFit="1" customWidth="1"/>
    <col min="11267" max="11267" width="17.85546875" style="8" customWidth="1"/>
    <col min="11268" max="11268" width="9.28515625" style="8" bestFit="1" customWidth="1"/>
    <col min="11269" max="11269" width="16.140625" style="8" bestFit="1" customWidth="1"/>
    <col min="11270" max="11270" width="10.7109375" style="8" bestFit="1" customWidth="1"/>
    <col min="11271" max="11271" width="14.7109375" style="8" bestFit="1" customWidth="1"/>
    <col min="11272" max="11519" width="9.140625" style="8"/>
    <col min="11520" max="11522" width="9.28515625" style="8" bestFit="1" customWidth="1"/>
    <col min="11523" max="11523" width="17.85546875" style="8" customWidth="1"/>
    <col min="11524" max="11524" width="9.28515625" style="8" bestFit="1" customWidth="1"/>
    <col min="11525" max="11525" width="16.140625" style="8" bestFit="1" customWidth="1"/>
    <col min="11526" max="11526" width="10.7109375" style="8" bestFit="1" customWidth="1"/>
    <col min="11527" max="11527" width="14.7109375" style="8" bestFit="1" customWidth="1"/>
    <col min="11528" max="11775" width="9.140625" style="8"/>
    <col min="11776" max="11778" width="9.28515625" style="8" bestFit="1" customWidth="1"/>
    <col min="11779" max="11779" width="17.85546875" style="8" customWidth="1"/>
    <col min="11780" max="11780" width="9.28515625" style="8" bestFit="1" customWidth="1"/>
    <col min="11781" max="11781" width="16.140625" style="8" bestFit="1" customWidth="1"/>
    <col min="11782" max="11782" width="10.7109375" style="8" bestFit="1" customWidth="1"/>
    <col min="11783" max="11783" width="14.7109375" style="8" bestFit="1" customWidth="1"/>
    <col min="11784" max="12031" width="9.140625" style="8"/>
    <col min="12032" max="12034" width="9.28515625" style="8" bestFit="1" customWidth="1"/>
    <col min="12035" max="12035" width="17.85546875" style="8" customWidth="1"/>
    <col min="12036" max="12036" width="9.28515625" style="8" bestFit="1" customWidth="1"/>
    <col min="12037" max="12037" width="16.140625" style="8" bestFit="1" customWidth="1"/>
    <col min="12038" max="12038" width="10.7109375" style="8" bestFit="1" customWidth="1"/>
    <col min="12039" max="12039" width="14.7109375" style="8" bestFit="1" customWidth="1"/>
    <col min="12040" max="12287" width="9.140625" style="8"/>
    <col min="12288" max="12290" width="9.28515625" style="8" bestFit="1" customWidth="1"/>
    <col min="12291" max="12291" width="17.85546875" style="8" customWidth="1"/>
    <col min="12292" max="12292" width="9.28515625" style="8" bestFit="1" customWidth="1"/>
    <col min="12293" max="12293" width="16.140625" style="8" bestFit="1" customWidth="1"/>
    <col min="12294" max="12294" width="10.7109375" style="8" bestFit="1" customWidth="1"/>
    <col min="12295" max="12295" width="14.7109375" style="8" bestFit="1" customWidth="1"/>
    <col min="12296" max="12543" width="9.140625" style="8"/>
    <col min="12544" max="12546" width="9.28515625" style="8" bestFit="1" customWidth="1"/>
    <col min="12547" max="12547" width="17.85546875" style="8" customWidth="1"/>
    <col min="12548" max="12548" width="9.28515625" style="8" bestFit="1" customWidth="1"/>
    <col min="12549" max="12549" width="16.140625" style="8" bestFit="1" customWidth="1"/>
    <col min="12550" max="12550" width="10.7109375" style="8" bestFit="1" customWidth="1"/>
    <col min="12551" max="12551" width="14.7109375" style="8" bestFit="1" customWidth="1"/>
    <col min="12552" max="12799" width="9.140625" style="8"/>
    <col min="12800" max="12802" width="9.28515625" style="8" bestFit="1" customWidth="1"/>
    <col min="12803" max="12803" width="17.85546875" style="8" customWidth="1"/>
    <col min="12804" max="12804" width="9.28515625" style="8" bestFit="1" customWidth="1"/>
    <col min="12805" max="12805" width="16.140625" style="8" bestFit="1" customWidth="1"/>
    <col min="12806" max="12806" width="10.7109375" style="8" bestFit="1" customWidth="1"/>
    <col min="12807" max="12807" width="14.7109375" style="8" bestFit="1" customWidth="1"/>
    <col min="12808" max="13055" width="9.140625" style="8"/>
    <col min="13056" max="13058" width="9.28515625" style="8" bestFit="1" customWidth="1"/>
    <col min="13059" max="13059" width="17.85546875" style="8" customWidth="1"/>
    <col min="13060" max="13060" width="9.28515625" style="8" bestFit="1" customWidth="1"/>
    <col min="13061" max="13061" width="16.140625" style="8" bestFit="1" customWidth="1"/>
    <col min="13062" max="13062" width="10.7109375" style="8" bestFit="1" customWidth="1"/>
    <col min="13063" max="13063" width="14.7109375" style="8" bestFit="1" customWidth="1"/>
    <col min="13064" max="13311" width="9.140625" style="8"/>
    <col min="13312" max="13314" width="9.28515625" style="8" bestFit="1" customWidth="1"/>
    <col min="13315" max="13315" width="17.85546875" style="8" customWidth="1"/>
    <col min="13316" max="13316" width="9.28515625" style="8" bestFit="1" customWidth="1"/>
    <col min="13317" max="13317" width="16.140625" style="8" bestFit="1" customWidth="1"/>
    <col min="13318" max="13318" width="10.7109375" style="8" bestFit="1" customWidth="1"/>
    <col min="13319" max="13319" width="14.7109375" style="8" bestFit="1" customWidth="1"/>
    <col min="13320" max="13567" width="9.140625" style="8"/>
    <col min="13568" max="13570" width="9.28515625" style="8" bestFit="1" customWidth="1"/>
    <col min="13571" max="13571" width="17.85546875" style="8" customWidth="1"/>
    <col min="13572" max="13572" width="9.28515625" style="8" bestFit="1" customWidth="1"/>
    <col min="13573" max="13573" width="16.140625" style="8" bestFit="1" customWidth="1"/>
    <col min="13574" max="13574" width="10.7109375" style="8" bestFit="1" customWidth="1"/>
    <col min="13575" max="13575" width="14.7109375" style="8" bestFit="1" customWidth="1"/>
    <col min="13576" max="13823" width="9.140625" style="8"/>
    <col min="13824" max="13826" width="9.28515625" style="8" bestFit="1" customWidth="1"/>
    <col min="13827" max="13827" width="17.85546875" style="8" customWidth="1"/>
    <col min="13828" max="13828" width="9.28515625" style="8" bestFit="1" customWidth="1"/>
    <col min="13829" max="13829" width="16.140625" style="8" bestFit="1" customWidth="1"/>
    <col min="13830" max="13830" width="10.7109375" style="8" bestFit="1" customWidth="1"/>
    <col min="13831" max="13831" width="14.7109375" style="8" bestFit="1" customWidth="1"/>
    <col min="13832" max="14079" width="9.140625" style="8"/>
    <col min="14080" max="14082" width="9.28515625" style="8" bestFit="1" customWidth="1"/>
    <col min="14083" max="14083" width="17.85546875" style="8" customWidth="1"/>
    <col min="14084" max="14084" width="9.28515625" style="8" bestFit="1" customWidth="1"/>
    <col min="14085" max="14085" width="16.140625" style="8" bestFit="1" customWidth="1"/>
    <col min="14086" max="14086" width="10.7109375" style="8" bestFit="1" customWidth="1"/>
    <col min="14087" max="14087" width="14.7109375" style="8" bestFit="1" customWidth="1"/>
    <col min="14088" max="14335" width="9.140625" style="8"/>
    <col min="14336" max="14338" width="9.28515625" style="8" bestFit="1" customWidth="1"/>
    <col min="14339" max="14339" width="17.85546875" style="8" customWidth="1"/>
    <col min="14340" max="14340" width="9.28515625" style="8" bestFit="1" customWidth="1"/>
    <col min="14341" max="14341" width="16.140625" style="8" bestFit="1" customWidth="1"/>
    <col min="14342" max="14342" width="10.7109375" style="8" bestFit="1" customWidth="1"/>
    <col min="14343" max="14343" width="14.7109375" style="8" bestFit="1" customWidth="1"/>
    <col min="14344" max="14591" width="9.140625" style="8"/>
    <col min="14592" max="14594" width="9.28515625" style="8" bestFit="1" customWidth="1"/>
    <col min="14595" max="14595" width="17.85546875" style="8" customWidth="1"/>
    <col min="14596" max="14596" width="9.28515625" style="8" bestFit="1" customWidth="1"/>
    <col min="14597" max="14597" width="16.140625" style="8" bestFit="1" customWidth="1"/>
    <col min="14598" max="14598" width="10.7109375" style="8" bestFit="1" customWidth="1"/>
    <col min="14599" max="14599" width="14.7109375" style="8" bestFit="1" customWidth="1"/>
    <col min="14600" max="14847" width="9.140625" style="8"/>
    <col min="14848" max="14850" width="9.28515625" style="8" bestFit="1" customWidth="1"/>
    <col min="14851" max="14851" width="17.85546875" style="8" customWidth="1"/>
    <col min="14852" max="14852" width="9.28515625" style="8" bestFit="1" customWidth="1"/>
    <col min="14853" max="14853" width="16.140625" style="8" bestFit="1" customWidth="1"/>
    <col min="14854" max="14854" width="10.7109375" style="8" bestFit="1" customWidth="1"/>
    <col min="14855" max="14855" width="14.7109375" style="8" bestFit="1" customWidth="1"/>
    <col min="14856" max="15103" width="9.140625" style="8"/>
    <col min="15104" max="15106" width="9.28515625" style="8" bestFit="1" customWidth="1"/>
    <col min="15107" max="15107" width="17.85546875" style="8" customWidth="1"/>
    <col min="15108" max="15108" width="9.28515625" style="8" bestFit="1" customWidth="1"/>
    <col min="15109" max="15109" width="16.140625" style="8" bestFit="1" customWidth="1"/>
    <col min="15110" max="15110" width="10.7109375" style="8" bestFit="1" customWidth="1"/>
    <col min="15111" max="15111" width="14.7109375" style="8" bestFit="1" customWidth="1"/>
    <col min="15112" max="15359" width="9.140625" style="8"/>
    <col min="15360" max="15362" width="9.28515625" style="8" bestFit="1" customWidth="1"/>
    <col min="15363" max="15363" width="17.85546875" style="8" customWidth="1"/>
    <col min="15364" max="15364" width="9.28515625" style="8" bestFit="1" customWidth="1"/>
    <col min="15365" max="15365" width="16.140625" style="8" bestFit="1" customWidth="1"/>
    <col min="15366" max="15366" width="10.7109375" style="8" bestFit="1" customWidth="1"/>
    <col min="15367" max="15367" width="14.7109375" style="8" bestFit="1" customWidth="1"/>
    <col min="15368" max="15615" width="9.140625" style="8"/>
    <col min="15616" max="15618" width="9.28515625" style="8" bestFit="1" customWidth="1"/>
    <col min="15619" max="15619" width="17.85546875" style="8" customWidth="1"/>
    <col min="15620" max="15620" width="9.28515625" style="8" bestFit="1" customWidth="1"/>
    <col min="15621" max="15621" width="16.140625" style="8" bestFit="1" customWidth="1"/>
    <col min="15622" max="15622" width="10.7109375" style="8" bestFit="1" customWidth="1"/>
    <col min="15623" max="15623" width="14.7109375" style="8" bestFit="1" customWidth="1"/>
    <col min="15624" max="15871" width="9.140625" style="8"/>
    <col min="15872" max="15874" width="9.28515625" style="8" bestFit="1" customWidth="1"/>
    <col min="15875" max="15875" width="17.85546875" style="8" customWidth="1"/>
    <col min="15876" max="15876" width="9.28515625" style="8" bestFit="1" customWidth="1"/>
    <col min="15877" max="15877" width="16.140625" style="8" bestFit="1" customWidth="1"/>
    <col min="15878" max="15878" width="10.7109375" style="8" bestFit="1" customWidth="1"/>
    <col min="15879" max="15879" width="14.7109375" style="8" bestFit="1" customWidth="1"/>
    <col min="15880" max="16127" width="9.140625" style="8"/>
    <col min="16128" max="16130" width="9.28515625" style="8" bestFit="1" customWidth="1"/>
    <col min="16131" max="16131" width="17.85546875" style="8" customWidth="1"/>
    <col min="16132" max="16132" width="9.28515625" style="8" bestFit="1" customWidth="1"/>
    <col min="16133" max="16133" width="16.140625" style="8" bestFit="1" customWidth="1"/>
    <col min="16134" max="16134" width="10.7109375" style="8" bestFit="1" customWidth="1"/>
    <col min="16135" max="16135" width="14.7109375" style="8" bestFit="1" customWidth="1"/>
    <col min="16136" max="16384" width="9.140625" style="8"/>
  </cols>
  <sheetData>
    <row r="1" spans="1:9" s="15" customFormat="1" ht="30" customHeight="1">
      <c r="A1" s="116" t="s">
        <v>135</v>
      </c>
      <c r="B1" s="116" t="s">
        <v>136</v>
      </c>
      <c r="C1" s="116" t="s">
        <v>137</v>
      </c>
      <c r="D1" s="117" t="s">
        <v>139</v>
      </c>
      <c r="E1" s="116" t="s">
        <v>151</v>
      </c>
      <c r="F1" s="118" t="s">
        <v>140</v>
      </c>
      <c r="G1" s="118" t="s">
        <v>141</v>
      </c>
      <c r="H1" s="119" t="s">
        <v>142</v>
      </c>
      <c r="I1" s="55"/>
    </row>
    <row r="2" spans="1:9" ht="20.25">
      <c r="A2" s="500">
        <v>2568</v>
      </c>
      <c r="B2" s="501">
        <v>2</v>
      </c>
      <c r="C2" s="501">
        <v>2</v>
      </c>
      <c r="D2" s="502" t="s">
        <v>29</v>
      </c>
      <c r="E2" s="503">
        <v>1</v>
      </c>
      <c r="F2" s="504">
        <v>208000</v>
      </c>
      <c r="G2" s="505">
        <v>0</v>
      </c>
      <c r="H2" s="506">
        <v>0</v>
      </c>
    </row>
    <row r="3" spans="1:9" ht="20.25">
      <c r="A3" s="500">
        <v>2568</v>
      </c>
      <c r="B3" s="501">
        <v>2</v>
      </c>
      <c r="C3" s="501">
        <v>2</v>
      </c>
      <c r="D3" s="502" t="s">
        <v>92</v>
      </c>
      <c r="E3" s="503">
        <v>3</v>
      </c>
      <c r="F3" s="504">
        <v>519400</v>
      </c>
      <c r="G3" s="505">
        <v>90400</v>
      </c>
      <c r="H3" s="506">
        <v>17.404697728147863</v>
      </c>
    </row>
    <row r="4" spans="1:9" ht="20.25">
      <c r="A4" s="500">
        <v>2568</v>
      </c>
      <c r="B4" s="501">
        <v>2</v>
      </c>
      <c r="C4" s="501">
        <v>2</v>
      </c>
      <c r="D4" s="502" t="s">
        <v>32</v>
      </c>
      <c r="E4" s="503">
        <v>2</v>
      </c>
      <c r="F4" s="504">
        <v>149200</v>
      </c>
      <c r="G4" s="505">
        <v>0</v>
      </c>
      <c r="H4" s="506">
        <v>0</v>
      </c>
    </row>
    <row r="5" spans="1:9" ht="20.25">
      <c r="A5" s="500">
        <v>2568</v>
      </c>
      <c r="B5" s="501">
        <v>2</v>
      </c>
      <c r="C5" s="501">
        <v>2</v>
      </c>
      <c r="D5" s="502" t="s">
        <v>95</v>
      </c>
      <c r="E5" s="503">
        <v>4</v>
      </c>
      <c r="F5" s="504">
        <v>461200</v>
      </c>
      <c r="G5" s="505">
        <v>0</v>
      </c>
      <c r="H5" s="506">
        <v>0</v>
      </c>
    </row>
    <row r="6" spans="1:9" ht="20.25">
      <c r="A6" s="500">
        <v>2568</v>
      </c>
      <c r="B6" s="501">
        <v>2</v>
      </c>
      <c r="C6" s="501">
        <v>2</v>
      </c>
      <c r="D6" s="502" t="s">
        <v>35</v>
      </c>
      <c r="E6" s="503">
        <v>11</v>
      </c>
      <c r="F6" s="504">
        <v>926800</v>
      </c>
      <c r="G6" s="505">
        <v>194400</v>
      </c>
      <c r="H6" s="506">
        <v>20.975399223133362</v>
      </c>
    </row>
    <row r="7" spans="1:9" ht="20.25">
      <c r="A7" s="500">
        <v>2568</v>
      </c>
      <c r="B7" s="501">
        <v>2</v>
      </c>
      <c r="C7" s="501">
        <v>2</v>
      </c>
      <c r="D7" s="502" t="s">
        <v>36</v>
      </c>
      <c r="E7" s="503">
        <v>4</v>
      </c>
      <c r="F7" s="504">
        <v>565200</v>
      </c>
      <c r="G7" s="505">
        <v>0</v>
      </c>
      <c r="H7" s="506">
        <v>0</v>
      </c>
    </row>
    <row r="8" spans="1:9" ht="20.25">
      <c r="A8" s="500">
        <v>2568</v>
      </c>
      <c r="B8" s="501">
        <v>2</v>
      </c>
      <c r="C8" s="501">
        <v>2</v>
      </c>
      <c r="D8" s="502" t="s">
        <v>37</v>
      </c>
      <c r="E8" s="503">
        <v>7</v>
      </c>
      <c r="F8" s="504">
        <v>524400</v>
      </c>
      <c r="G8" s="505">
        <v>330000</v>
      </c>
      <c r="H8" s="506">
        <v>62.929061784897023</v>
      </c>
    </row>
    <row r="9" spans="1:9" ht="20.25">
      <c r="A9" s="500">
        <v>2568</v>
      </c>
      <c r="B9" s="501">
        <v>2</v>
      </c>
      <c r="C9" s="501">
        <v>2</v>
      </c>
      <c r="D9" s="502" t="s">
        <v>38</v>
      </c>
      <c r="E9" s="503">
        <v>4</v>
      </c>
      <c r="F9" s="504">
        <v>402400</v>
      </c>
      <c r="G9" s="505">
        <v>0</v>
      </c>
      <c r="H9" s="506">
        <v>0</v>
      </c>
    </row>
    <row r="10" spans="1:9" ht="20.25">
      <c r="A10" s="500">
        <v>2568</v>
      </c>
      <c r="B10" s="501">
        <v>2</v>
      </c>
      <c r="C10" s="501">
        <v>2</v>
      </c>
      <c r="D10" s="502" t="s">
        <v>39</v>
      </c>
      <c r="E10" s="503">
        <v>1</v>
      </c>
      <c r="F10" s="504">
        <v>135600</v>
      </c>
      <c r="G10" s="505">
        <v>0</v>
      </c>
      <c r="H10" s="506">
        <v>0</v>
      </c>
    </row>
    <row r="11" spans="1:9" ht="20.25">
      <c r="A11" s="500">
        <v>2568</v>
      </c>
      <c r="B11" s="501">
        <v>2</v>
      </c>
      <c r="C11" s="501">
        <v>2</v>
      </c>
      <c r="D11" s="502" t="s">
        <v>158</v>
      </c>
      <c r="E11" s="503">
        <v>9</v>
      </c>
      <c r="F11" s="504">
        <v>1356400</v>
      </c>
      <c r="G11" s="505">
        <v>1356400</v>
      </c>
      <c r="H11" s="506">
        <v>100</v>
      </c>
    </row>
    <row r="12" spans="1:9" ht="20.25">
      <c r="A12" s="500">
        <v>2568</v>
      </c>
      <c r="B12" s="501">
        <v>2</v>
      </c>
      <c r="C12" s="501">
        <v>2</v>
      </c>
      <c r="D12" s="502" t="s">
        <v>40</v>
      </c>
      <c r="E12" s="503">
        <v>5</v>
      </c>
      <c r="F12" s="504">
        <v>773200</v>
      </c>
      <c r="G12" s="505">
        <v>669200</v>
      </c>
      <c r="H12" s="506">
        <v>86.549405069839622</v>
      </c>
    </row>
    <row r="13" spans="1:9" ht="20.25">
      <c r="A13" s="500">
        <v>2568</v>
      </c>
      <c r="B13" s="501">
        <v>2</v>
      </c>
      <c r="C13" s="501">
        <v>2</v>
      </c>
      <c r="D13" s="502" t="s">
        <v>159</v>
      </c>
      <c r="E13" s="503">
        <v>6</v>
      </c>
      <c r="F13" s="504">
        <v>551600</v>
      </c>
      <c r="G13" s="505">
        <v>0</v>
      </c>
      <c r="H13" s="506">
        <v>0</v>
      </c>
    </row>
    <row r="14" spans="1:9" ht="20.25">
      <c r="A14" s="500">
        <v>2568</v>
      </c>
      <c r="B14" s="501">
        <v>2</v>
      </c>
      <c r="C14" s="501">
        <v>2</v>
      </c>
      <c r="D14" s="502" t="s">
        <v>41</v>
      </c>
      <c r="E14" s="503">
        <v>7</v>
      </c>
      <c r="F14" s="504">
        <v>1085200</v>
      </c>
      <c r="G14" s="505">
        <v>952020</v>
      </c>
      <c r="H14" s="506">
        <v>87.727607814227795</v>
      </c>
    </row>
    <row r="15" spans="1:9" ht="20.25">
      <c r="A15" s="500">
        <v>2568</v>
      </c>
      <c r="B15" s="501">
        <v>2</v>
      </c>
      <c r="C15" s="501">
        <v>2</v>
      </c>
      <c r="D15" s="502" t="s">
        <v>160</v>
      </c>
      <c r="E15" s="503">
        <v>5</v>
      </c>
      <c r="F15" s="504">
        <v>551600</v>
      </c>
      <c r="G15" s="505">
        <v>0</v>
      </c>
      <c r="H15" s="506">
        <v>0</v>
      </c>
    </row>
    <row r="16" spans="1:9" ht="20.25">
      <c r="A16" s="500">
        <v>2568</v>
      </c>
      <c r="B16" s="501">
        <v>2</v>
      </c>
      <c r="C16" s="501">
        <v>2</v>
      </c>
      <c r="D16" s="502" t="s">
        <v>42</v>
      </c>
      <c r="E16" s="503">
        <v>8</v>
      </c>
      <c r="F16" s="504">
        <v>863600</v>
      </c>
      <c r="G16" s="507">
        <v>0</v>
      </c>
      <c r="H16" s="506">
        <v>0</v>
      </c>
    </row>
    <row r="17" spans="1:8" ht="20.25">
      <c r="A17" s="500">
        <v>2568</v>
      </c>
      <c r="B17" s="501">
        <v>2</v>
      </c>
      <c r="C17" s="501">
        <v>2</v>
      </c>
      <c r="D17" s="502" t="s">
        <v>43</v>
      </c>
      <c r="E17" s="503">
        <v>4</v>
      </c>
      <c r="F17" s="504">
        <v>351280</v>
      </c>
      <c r="G17" s="505">
        <v>291580</v>
      </c>
      <c r="H17" s="506">
        <v>83.005010248235024</v>
      </c>
    </row>
    <row r="18" spans="1:8" ht="20.25">
      <c r="A18" s="500">
        <v>2568</v>
      </c>
      <c r="B18" s="501">
        <v>2</v>
      </c>
      <c r="C18" s="501">
        <v>2</v>
      </c>
      <c r="D18" s="502" t="s">
        <v>44</v>
      </c>
      <c r="E18" s="503">
        <v>5</v>
      </c>
      <c r="F18" s="504">
        <v>1324800</v>
      </c>
      <c r="G18" s="505">
        <v>1324800</v>
      </c>
      <c r="H18" s="506">
        <v>100</v>
      </c>
    </row>
    <row r="19" spans="1:8" ht="20.25">
      <c r="A19" s="500">
        <v>2568</v>
      </c>
      <c r="B19" s="501">
        <v>2</v>
      </c>
      <c r="C19" s="501">
        <v>2</v>
      </c>
      <c r="D19" s="502" t="s">
        <v>45</v>
      </c>
      <c r="E19" s="503">
        <v>6</v>
      </c>
      <c r="F19" s="504">
        <v>583200</v>
      </c>
      <c r="G19" s="505">
        <v>0</v>
      </c>
      <c r="H19" s="506">
        <v>0</v>
      </c>
    </row>
    <row r="20" spans="1:8" ht="20.25">
      <c r="A20" s="500">
        <v>2568</v>
      </c>
      <c r="B20" s="501">
        <v>2</v>
      </c>
      <c r="C20" s="501">
        <v>2</v>
      </c>
      <c r="D20" s="502" t="s">
        <v>46</v>
      </c>
      <c r="E20" s="503">
        <v>2</v>
      </c>
      <c r="F20" s="504">
        <v>312000</v>
      </c>
      <c r="G20" s="505">
        <v>312000</v>
      </c>
      <c r="H20" s="506">
        <v>100</v>
      </c>
    </row>
    <row r="21" spans="1:8" ht="20.25">
      <c r="A21" s="500">
        <v>2568</v>
      </c>
      <c r="B21" s="501">
        <v>2</v>
      </c>
      <c r="C21" s="501">
        <v>2</v>
      </c>
      <c r="D21" s="502" t="s">
        <v>47</v>
      </c>
      <c r="E21" s="503">
        <v>15</v>
      </c>
      <c r="F21" s="504">
        <v>2812400</v>
      </c>
      <c r="G21" s="505">
        <v>2410000</v>
      </c>
      <c r="H21" s="506">
        <v>85.6919357132698</v>
      </c>
    </row>
    <row r="22" spans="1:8" ht="20.25">
      <c r="A22" s="500">
        <v>2568</v>
      </c>
      <c r="B22" s="501">
        <v>2</v>
      </c>
      <c r="C22" s="501">
        <v>2</v>
      </c>
      <c r="D22" s="502" t="s">
        <v>100</v>
      </c>
      <c r="E22" s="503">
        <v>13</v>
      </c>
      <c r="F22" s="504">
        <v>1193600</v>
      </c>
      <c r="G22" s="505">
        <v>0</v>
      </c>
      <c r="H22" s="506">
        <v>0</v>
      </c>
    </row>
    <row r="23" spans="1:8" ht="20.25">
      <c r="A23" s="500">
        <v>2568</v>
      </c>
      <c r="B23" s="501">
        <v>2</v>
      </c>
      <c r="C23" s="501">
        <v>2</v>
      </c>
      <c r="D23" s="502" t="s">
        <v>48</v>
      </c>
      <c r="E23" s="503">
        <v>2</v>
      </c>
      <c r="F23" s="504">
        <v>514000</v>
      </c>
      <c r="G23" s="505">
        <v>410000</v>
      </c>
      <c r="H23" s="506">
        <v>79.766536964980546</v>
      </c>
    </row>
    <row r="24" spans="1:8" ht="20.25">
      <c r="A24" s="500">
        <v>2568</v>
      </c>
      <c r="B24" s="501">
        <v>2</v>
      </c>
      <c r="C24" s="501">
        <v>2</v>
      </c>
      <c r="D24" s="502" t="s">
        <v>18</v>
      </c>
      <c r="E24" s="503">
        <v>3</v>
      </c>
      <c r="F24" s="504">
        <v>135600</v>
      </c>
      <c r="G24" s="505">
        <v>0</v>
      </c>
      <c r="H24" s="506">
        <v>0</v>
      </c>
    </row>
    <row r="25" spans="1:8" ht="20.25">
      <c r="A25" s="500">
        <v>2568</v>
      </c>
      <c r="B25" s="501">
        <v>2</v>
      </c>
      <c r="C25" s="501">
        <v>2</v>
      </c>
      <c r="D25" s="502" t="s">
        <v>20</v>
      </c>
      <c r="E25" s="503">
        <v>1</v>
      </c>
      <c r="F25" s="504">
        <v>45200</v>
      </c>
      <c r="G25" s="505">
        <v>0</v>
      </c>
      <c r="H25" s="506">
        <v>0</v>
      </c>
    </row>
    <row r="26" spans="1:8" ht="20.25">
      <c r="A26" s="500">
        <v>2568</v>
      </c>
      <c r="B26" s="501">
        <v>2</v>
      </c>
      <c r="C26" s="501">
        <v>2</v>
      </c>
      <c r="D26" s="502" t="s">
        <v>161</v>
      </c>
      <c r="E26" s="503">
        <v>4</v>
      </c>
      <c r="F26" s="504">
        <v>703200</v>
      </c>
      <c r="G26" s="505">
        <v>149200</v>
      </c>
      <c r="H26" s="506">
        <v>21.217292377701934</v>
      </c>
    </row>
    <row r="27" spans="1:8" ht="20.25">
      <c r="A27" s="500">
        <v>2568</v>
      </c>
      <c r="B27" s="501">
        <v>2</v>
      </c>
      <c r="C27" s="501">
        <v>2</v>
      </c>
      <c r="D27" s="502" t="s">
        <v>51</v>
      </c>
      <c r="E27" s="503">
        <v>2</v>
      </c>
      <c r="F27" s="504">
        <v>149200</v>
      </c>
      <c r="G27" s="505">
        <v>149200</v>
      </c>
      <c r="H27" s="506">
        <v>100</v>
      </c>
    </row>
    <row r="28" spans="1:8" ht="20.25">
      <c r="A28" s="500">
        <v>2568</v>
      </c>
      <c r="B28" s="501">
        <v>2</v>
      </c>
      <c r="C28" s="501">
        <v>2</v>
      </c>
      <c r="D28" s="502" t="s">
        <v>52</v>
      </c>
      <c r="E28" s="503">
        <v>5</v>
      </c>
      <c r="F28" s="504">
        <v>596800</v>
      </c>
      <c r="G28" s="505">
        <v>343600</v>
      </c>
      <c r="H28" s="506">
        <v>57.573726541554961</v>
      </c>
    </row>
    <row r="29" spans="1:8" ht="20.25">
      <c r="A29" s="500">
        <v>2568</v>
      </c>
      <c r="B29" s="501">
        <v>2</v>
      </c>
      <c r="C29" s="501">
        <v>2</v>
      </c>
      <c r="D29" s="502" t="s">
        <v>21</v>
      </c>
      <c r="E29" s="503">
        <v>1</v>
      </c>
      <c r="F29" s="504">
        <v>950000</v>
      </c>
      <c r="G29" s="505">
        <v>950000</v>
      </c>
      <c r="H29" s="506">
        <v>100</v>
      </c>
    </row>
    <row r="30" spans="1:8" ht="20.25">
      <c r="A30" s="500">
        <v>2568</v>
      </c>
      <c r="B30" s="501">
        <v>2</v>
      </c>
      <c r="C30" s="501">
        <v>2</v>
      </c>
      <c r="D30" s="502" t="s">
        <v>53</v>
      </c>
      <c r="E30" s="503">
        <v>2</v>
      </c>
      <c r="F30" s="504">
        <v>545100</v>
      </c>
      <c r="G30" s="505">
        <v>0</v>
      </c>
      <c r="H30" s="506">
        <v>0</v>
      </c>
    </row>
    <row r="31" spans="1:8" ht="20.25">
      <c r="A31" s="500">
        <v>2568</v>
      </c>
      <c r="B31" s="501">
        <v>2</v>
      </c>
      <c r="C31" s="501">
        <v>2</v>
      </c>
      <c r="D31" s="502" t="s">
        <v>54</v>
      </c>
      <c r="E31" s="503">
        <v>1</v>
      </c>
      <c r="F31" s="504">
        <v>104000</v>
      </c>
      <c r="G31" s="505">
        <v>0</v>
      </c>
      <c r="H31" s="506">
        <v>0</v>
      </c>
    </row>
    <row r="32" spans="1:8" ht="20.25">
      <c r="A32" s="500">
        <v>2568</v>
      </c>
      <c r="B32" s="501">
        <v>2</v>
      </c>
      <c r="C32" s="501">
        <v>2</v>
      </c>
      <c r="D32" s="502" t="s">
        <v>56</v>
      </c>
      <c r="E32" s="503">
        <v>1</v>
      </c>
      <c r="F32" s="504">
        <v>208000</v>
      </c>
      <c r="G32" s="505">
        <v>0</v>
      </c>
      <c r="H32" s="506">
        <v>0</v>
      </c>
    </row>
    <row r="33" spans="1:8" ht="20.25">
      <c r="A33" s="500">
        <v>2568</v>
      </c>
      <c r="B33" s="501">
        <v>2</v>
      </c>
      <c r="C33" s="501">
        <v>2</v>
      </c>
      <c r="D33" s="502" t="s">
        <v>59</v>
      </c>
      <c r="E33" s="503">
        <v>1</v>
      </c>
      <c r="F33" s="504">
        <v>104000</v>
      </c>
      <c r="G33" s="505">
        <v>82165.42</v>
      </c>
      <c r="H33" s="506">
        <v>79.005211538461538</v>
      </c>
    </row>
    <row r="34" spans="1:8" ht="20.25">
      <c r="A34" s="500">
        <v>2568</v>
      </c>
      <c r="B34" s="501">
        <v>2</v>
      </c>
      <c r="C34" s="501">
        <v>2</v>
      </c>
      <c r="D34" s="502" t="s">
        <v>170</v>
      </c>
      <c r="E34" s="503">
        <v>2</v>
      </c>
      <c r="F34" s="504">
        <v>399800</v>
      </c>
      <c r="G34" s="505">
        <v>399800</v>
      </c>
      <c r="H34" s="506">
        <v>100</v>
      </c>
    </row>
    <row r="35" spans="1:8" ht="20.25">
      <c r="A35" s="500">
        <v>2568</v>
      </c>
      <c r="B35" s="501">
        <v>2</v>
      </c>
      <c r="C35" s="501">
        <v>2</v>
      </c>
      <c r="D35" s="502" t="s">
        <v>63</v>
      </c>
      <c r="E35" s="503">
        <v>3</v>
      </c>
      <c r="F35" s="504">
        <v>135600</v>
      </c>
      <c r="G35" s="505">
        <v>44200</v>
      </c>
      <c r="H35" s="506">
        <v>32.595870206489678</v>
      </c>
    </row>
    <row r="36" spans="1:8" ht="20.25">
      <c r="A36" s="500">
        <v>2568</v>
      </c>
      <c r="B36" s="501">
        <v>2</v>
      </c>
      <c r="C36" s="501">
        <v>2</v>
      </c>
      <c r="D36" s="502" t="s">
        <v>64</v>
      </c>
      <c r="E36" s="503">
        <v>1</v>
      </c>
      <c r="F36" s="504">
        <v>60000</v>
      </c>
      <c r="G36" s="505">
        <v>60000</v>
      </c>
      <c r="H36" s="506">
        <v>100</v>
      </c>
    </row>
    <row r="37" spans="1:8" ht="20.25">
      <c r="A37" s="500">
        <v>2568</v>
      </c>
      <c r="B37" s="501">
        <v>2</v>
      </c>
      <c r="C37" s="501">
        <v>2</v>
      </c>
      <c r="D37" s="502" t="s">
        <v>162</v>
      </c>
      <c r="E37" s="503">
        <v>3</v>
      </c>
      <c r="F37" s="504">
        <v>194400</v>
      </c>
      <c r="G37" s="505">
        <v>0</v>
      </c>
      <c r="H37" s="506">
        <v>0</v>
      </c>
    </row>
    <row r="38" spans="1:8" ht="20.25">
      <c r="A38" s="500">
        <v>2568</v>
      </c>
      <c r="B38" s="501">
        <v>2</v>
      </c>
      <c r="C38" s="501">
        <v>2</v>
      </c>
      <c r="D38" s="502" t="s">
        <v>66</v>
      </c>
      <c r="E38" s="503">
        <v>1</v>
      </c>
      <c r="F38" s="504">
        <v>45200</v>
      </c>
      <c r="G38" s="505">
        <v>0</v>
      </c>
      <c r="H38" s="506">
        <v>0</v>
      </c>
    </row>
    <row r="39" spans="1:8" ht="20.25">
      <c r="A39" s="500">
        <v>2568</v>
      </c>
      <c r="B39" s="501">
        <v>2</v>
      </c>
      <c r="C39" s="501">
        <v>2</v>
      </c>
      <c r="D39" s="502" t="s">
        <v>68</v>
      </c>
      <c r="E39" s="503">
        <v>2</v>
      </c>
      <c r="F39" s="504">
        <v>149200</v>
      </c>
      <c r="G39" s="505">
        <v>148000</v>
      </c>
      <c r="H39" s="506">
        <v>99.195710455764072</v>
      </c>
    </row>
    <row r="40" spans="1:8" ht="20.25">
      <c r="A40" s="500">
        <v>2568</v>
      </c>
      <c r="B40" s="501">
        <v>2</v>
      </c>
      <c r="C40" s="501">
        <v>2</v>
      </c>
      <c r="D40" s="502" t="s">
        <v>69</v>
      </c>
      <c r="E40" s="503">
        <v>2</v>
      </c>
      <c r="F40" s="504">
        <v>1174000</v>
      </c>
      <c r="G40" s="505">
        <v>1070000</v>
      </c>
      <c r="H40" s="506">
        <v>91.141396933560472</v>
      </c>
    </row>
    <row r="41" spans="1:8" ht="20.25">
      <c r="A41" s="500">
        <v>2568</v>
      </c>
      <c r="B41" s="501">
        <v>2</v>
      </c>
      <c r="C41" s="501">
        <v>2</v>
      </c>
      <c r="D41" s="502" t="s">
        <v>70</v>
      </c>
      <c r="E41" s="503">
        <v>2</v>
      </c>
      <c r="F41" s="504">
        <v>149200</v>
      </c>
      <c r="G41" s="505">
        <v>0</v>
      </c>
      <c r="H41" s="506">
        <v>0</v>
      </c>
    </row>
    <row r="42" spans="1:8" ht="20.25">
      <c r="A42" s="500">
        <v>2568</v>
      </c>
      <c r="B42" s="501">
        <v>2</v>
      </c>
      <c r="C42" s="501">
        <v>2</v>
      </c>
      <c r="D42" s="502" t="s">
        <v>163</v>
      </c>
      <c r="E42" s="503">
        <v>6</v>
      </c>
      <c r="F42" s="504">
        <v>524400</v>
      </c>
      <c r="G42" s="505">
        <v>434000</v>
      </c>
      <c r="H42" s="506">
        <v>82.761250953470636</v>
      </c>
    </row>
    <row r="43" spans="1:8" ht="20.25">
      <c r="A43" s="500">
        <v>2568</v>
      </c>
      <c r="B43" s="501">
        <v>2</v>
      </c>
      <c r="C43" s="501">
        <v>2</v>
      </c>
      <c r="D43" s="502" t="s">
        <v>71</v>
      </c>
      <c r="E43" s="503">
        <v>1</v>
      </c>
      <c r="F43" s="504">
        <v>90400</v>
      </c>
      <c r="G43" s="505">
        <v>90400</v>
      </c>
      <c r="H43" s="506">
        <v>100</v>
      </c>
    </row>
    <row r="44" spans="1:8" ht="20.25">
      <c r="A44" s="500">
        <v>2568</v>
      </c>
      <c r="B44" s="501">
        <v>2</v>
      </c>
      <c r="C44" s="501">
        <v>2</v>
      </c>
      <c r="D44" s="502" t="s">
        <v>72</v>
      </c>
      <c r="E44" s="503">
        <v>2</v>
      </c>
      <c r="F44" s="504">
        <v>149200</v>
      </c>
      <c r="G44" s="505">
        <v>45200</v>
      </c>
      <c r="H44" s="506">
        <v>30.294906166219839</v>
      </c>
    </row>
    <row r="45" spans="1:8" ht="20.25">
      <c r="A45" s="500">
        <v>2568</v>
      </c>
      <c r="B45" s="501">
        <v>2</v>
      </c>
      <c r="C45" s="501">
        <v>2</v>
      </c>
      <c r="D45" s="502" t="s">
        <v>73</v>
      </c>
      <c r="E45" s="503">
        <v>8</v>
      </c>
      <c r="F45" s="504">
        <v>773200</v>
      </c>
      <c r="G45" s="505">
        <v>669200</v>
      </c>
      <c r="H45" s="506">
        <v>86.549405069839622</v>
      </c>
    </row>
  </sheetData>
  <sortState xmlns:xlrd2="http://schemas.microsoft.com/office/spreadsheetml/2017/richdata2" ref="D2:H45">
    <sortCondition descending="1" ref="H2:H4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8"/>
  <sheetViews>
    <sheetView workbookViewId="0">
      <selection activeCell="H10" sqref="H10"/>
    </sheetView>
  </sheetViews>
  <sheetFormatPr defaultRowHeight="15.75"/>
  <cols>
    <col min="1" max="1" width="9.28515625" style="38" bestFit="1" customWidth="1"/>
    <col min="2" max="3" width="9.28515625" style="37" bestFit="1" customWidth="1"/>
    <col min="4" max="4" width="19.140625" style="38" customWidth="1"/>
    <col min="5" max="5" width="9.28515625" style="38" bestFit="1" customWidth="1"/>
    <col min="6" max="6" width="18" style="29" bestFit="1" customWidth="1"/>
    <col min="7" max="7" width="15.7109375" style="29" customWidth="1"/>
    <col min="8" max="8" width="9.85546875" style="38" bestFit="1" customWidth="1"/>
    <col min="9" max="259" width="9.140625" style="8"/>
    <col min="260" max="260" width="19.140625" style="8" customWidth="1"/>
    <col min="261" max="261" width="9.140625" style="8"/>
    <col min="262" max="262" width="15.140625" style="8" bestFit="1" customWidth="1"/>
    <col min="263" max="263" width="10.5703125" style="8" bestFit="1" customWidth="1"/>
    <col min="264" max="515" width="9.140625" style="8"/>
    <col min="516" max="516" width="19.140625" style="8" customWidth="1"/>
    <col min="517" max="517" width="9.140625" style="8"/>
    <col min="518" max="518" width="15.140625" style="8" bestFit="1" customWidth="1"/>
    <col min="519" max="519" width="10.5703125" style="8" bestFit="1" customWidth="1"/>
    <col min="520" max="771" width="9.140625" style="8"/>
    <col min="772" max="772" width="19.140625" style="8" customWidth="1"/>
    <col min="773" max="773" width="9.140625" style="8"/>
    <col min="774" max="774" width="15.140625" style="8" bestFit="1" customWidth="1"/>
    <col min="775" max="775" width="10.5703125" style="8" bestFit="1" customWidth="1"/>
    <col min="776" max="1027" width="9.140625" style="8"/>
    <col min="1028" max="1028" width="19.140625" style="8" customWidth="1"/>
    <col min="1029" max="1029" width="9.140625" style="8"/>
    <col min="1030" max="1030" width="15.140625" style="8" bestFit="1" customWidth="1"/>
    <col min="1031" max="1031" width="10.5703125" style="8" bestFit="1" customWidth="1"/>
    <col min="1032" max="1283" width="9.140625" style="8"/>
    <col min="1284" max="1284" width="19.140625" style="8" customWidth="1"/>
    <col min="1285" max="1285" width="9.140625" style="8"/>
    <col min="1286" max="1286" width="15.140625" style="8" bestFit="1" customWidth="1"/>
    <col min="1287" max="1287" width="10.5703125" style="8" bestFit="1" customWidth="1"/>
    <col min="1288" max="1539" width="9.140625" style="8"/>
    <col min="1540" max="1540" width="19.140625" style="8" customWidth="1"/>
    <col min="1541" max="1541" width="9.140625" style="8"/>
    <col min="1542" max="1542" width="15.140625" style="8" bestFit="1" customWidth="1"/>
    <col min="1543" max="1543" width="10.5703125" style="8" bestFit="1" customWidth="1"/>
    <col min="1544" max="1795" width="9.140625" style="8"/>
    <col min="1796" max="1796" width="19.140625" style="8" customWidth="1"/>
    <col min="1797" max="1797" width="9.140625" style="8"/>
    <col min="1798" max="1798" width="15.140625" style="8" bestFit="1" customWidth="1"/>
    <col min="1799" max="1799" width="10.5703125" style="8" bestFit="1" customWidth="1"/>
    <col min="1800" max="2051" width="9.140625" style="8"/>
    <col min="2052" max="2052" width="19.140625" style="8" customWidth="1"/>
    <col min="2053" max="2053" width="9.140625" style="8"/>
    <col min="2054" max="2054" width="15.140625" style="8" bestFit="1" customWidth="1"/>
    <col min="2055" max="2055" width="10.5703125" style="8" bestFit="1" customWidth="1"/>
    <col min="2056" max="2307" width="9.140625" style="8"/>
    <col min="2308" max="2308" width="19.140625" style="8" customWidth="1"/>
    <col min="2309" max="2309" width="9.140625" style="8"/>
    <col min="2310" max="2310" width="15.140625" style="8" bestFit="1" customWidth="1"/>
    <col min="2311" max="2311" width="10.5703125" style="8" bestFit="1" customWidth="1"/>
    <col min="2312" max="2563" width="9.140625" style="8"/>
    <col min="2564" max="2564" width="19.140625" style="8" customWidth="1"/>
    <col min="2565" max="2565" width="9.140625" style="8"/>
    <col min="2566" max="2566" width="15.140625" style="8" bestFit="1" customWidth="1"/>
    <col min="2567" max="2567" width="10.5703125" style="8" bestFit="1" customWidth="1"/>
    <col min="2568" max="2819" width="9.140625" style="8"/>
    <col min="2820" max="2820" width="19.140625" style="8" customWidth="1"/>
    <col min="2821" max="2821" width="9.140625" style="8"/>
    <col min="2822" max="2822" width="15.140625" style="8" bestFit="1" customWidth="1"/>
    <col min="2823" max="2823" width="10.5703125" style="8" bestFit="1" customWidth="1"/>
    <col min="2824" max="3075" width="9.140625" style="8"/>
    <col min="3076" max="3076" width="19.140625" style="8" customWidth="1"/>
    <col min="3077" max="3077" width="9.140625" style="8"/>
    <col min="3078" max="3078" width="15.140625" style="8" bestFit="1" customWidth="1"/>
    <col min="3079" max="3079" width="10.5703125" style="8" bestFit="1" customWidth="1"/>
    <col min="3080" max="3331" width="9.140625" style="8"/>
    <col min="3332" max="3332" width="19.140625" style="8" customWidth="1"/>
    <col min="3333" max="3333" width="9.140625" style="8"/>
    <col min="3334" max="3334" width="15.140625" style="8" bestFit="1" customWidth="1"/>
    <col min="3335" max="3335" width="10.5703125" style="8" bestFit="1" customWidth="1"/>
    <col min="3336" max="3587" width="9.140625" style="8"/>
    <col min="3588" max="3588" width="19.140625" style="8" customWidth="1"/>
    <col min="3589" max="3589" width="9.140625" style="8"/>
    <col min="3590" max="3590" width="15.140625" style="8" bestFit="1" customWidth="1"/>
    <col min="3591" max="3591" width="10.5703125" style="8" bestFit="1" customWidth="1"/>
    <col min="3592" max="3843" width="9.140625" style="8"/>
    <col min="3844" max="3844" width="19.140625" style="8" customWidth="1"/>
    <col min="3845" max="3845" width="9.140625" style="8"/>
    <col min="3846" max="3846" width="15.140625" style="8" bestFit="1" customWidth="1"/>
    <col min="3847" max="3847" width="10.5703125" style="8" bestFit="1" customWidth="1"/>
    <col min="3848" max="4099" width="9.140625" style="8"/>
    <col min="4100" max="4100" width="19.140625" style="8" customWidth="1"/>
    <col min="4101" max="4101" width="9.140625" style="8"/>
    <col min="4102" max="4102" width="15.140625" style="8" bestFit="1" customWidth="1"/>
    <col min="4103" max="4103" width="10.5703125" style="8" bestFit="1" customWidth="1"/>
    <col min="4104" max="4355" width="9.140625" style="8"/>
    <col min="4356" max="4356" width="19.140625" style="8" customWidth="1"/>
    <col min="4357" max="4357" width="9.140625" style="8"/>
    <col min="4358" max="4358" width="15.140625" style="8" bestFit="1" customWidth="1"/>
    <col min="4359" max="4359" width="10.5703125" style="8" bestFit="1" customWidth="1"/>
    <col min="4360" max="4611" width="9.140625" style="8"/>
    <col min="4612" max="4612" width="19.140625" style="8" customWidth="1"/>
    <col min="4613" max="4613" width="9.140625" style="8"/>
    <col min="4614" max="4614" width="15.140625" style="8" bestFit="1" customWidth="1"/>
    <col min="4615" max="4615" width="10.5703125" style="8" bestFit="1" customWidth="1"/>
    <col min="4616" max="4867" width="9.140625" style="8"/>
    <col min="4868" max="4868" width="19.140625" style="8" customWidth="1"/>
    <col min="4869" max="4869" width="9.140625" style="8"/>
    <col min="4870" max="4870" width="15.140625" style="8" bestFit="1" customWidth="1"/>
    <col min="4871" max="4871" width="10.5703125" style="8" bestFit="1" customWidth="1"/>
    <col min="4872" max="5123" width="9.140625" style="8"/>
    <col min="5124" max="5124" width="19.140625" style="8" customWidth="1"/>
    <col min="5125" max="5125" width="9.140625" style="8"/>
    <col min="5126" max="5126" width="15.140625" style="8" bestFit="1" customWidth="1"/>
    <col min="5127" max="5127" width="10.5703125" style="8" bestFit="1" customWidth="1"/>
    <col min="5128" max="5379" width="9.140625" style="8"/>
    <col min="5380" max="5380" width="19.140625" style="8" customWidth="1"/>
    <col min="5381" max="5381" width="9.140625" style="8"/>
    <col min="5382" max="5382" width="15.140625" style="8" bestFit="1" customWidth="1"/>
    <col min="5383" max="5383" width="10.5703125" style="8" bestFit="1" customWidth="1"/>
    <col min="5384" max="5635" width="9.140625" style="8"/>
    <col min="5636" max="5636" width="19.140625" style="8" customWidth="1"/>
    <col min="5637" max="5637" width="9.140625" style="8"/>
    <col min="5638" max="5638" width="15.140625" style="8" bestFit="1" customWidth="1"/>
    <col min="5639" max="5639" width="10.5703125" style="8" bestFit="1" customWidth="1"/>
    <col min="5640" max="5891" width="9.140625" style="8"/>
    <col min="5892" max="5892" width="19.140625" style="8" customWidth="1"/>
    <col min="5893" max="5893" width="9.140625" style="8"/>
    <col min="5894" max="5894" width="15.140625" style="8" bestFit="1" customWidth="1"/>
    <col min="5895" max="5895" width="10.5703125" style="8" bestFit="1" customWidth="1"/>
    <col min="5896" max="6147" width="9.140625" style="8"/>
    <col min="6148" max="6148" width="19.140625" style="8" customWidth="1"/>
    <col min="6149" max="6149" width="9.140625" style="8"/>
    <col min="6150" max="6150" width="15.140625" style="8" bestFit="1" customWidth="1"/>
    <col min="6151" max="6151" width="10.5703125" style="8" bestFit="1" customWidth="1"/>
    <col min="6152" max="6403" width="9.140625" style="8"/>
    <col min="6404" max="6404" width="19.140625" style="8" customWidth="1"/>
    <col min="6405" max="6405" width="9.140625" style="8"/>
    <col min="6406" max="6406" width="15.140625" style="8" bestFit="1" customWidth="1"/>
    <col min="6407" max="6407" width="10.5703125" style="8" bestFit="1" customWidth="1"/>
    <col min="6408" max="6659" width="9.140625" style="8"/>
    <col min="6660" max="6660" width="19.140625" style="8" customWidth="1"/>
    <col min="6661" max="6661" width="9.140625" style="8"/>
    <col min="6662" max="6662" width="15.140625" style="8" bestFit="1" customWidth="1"/>
    <col min="6663" max="6663" width="10.5703125" style="8" bestFit="1" customWidth="1"/>
    <col min="6664" max="6915" width="9.140625" style="8"/>
    <col min="6916" max="6916" width="19.140625" style="8" customWidth="1"/>
    <col min="6917" max="6917" width="9.140625" style="8"/>
    <col min="6918" max="6918" width="15.140625" style="8" bestFit="1" customWidth="1"/>
    <col min="6919" max="6919" width="10.5703125" style="8" bestFit="1" customWidth="1"/>
    <col min="6920" max="7171" width="9.140625" style="8"/>
    <col min="7172" max="7172" width="19.140625" style="8" customWidth="1"/>
    <col min="7173" max="7173" width="9.140625" style="8"/>
    <col min="7174" max="7174" width="15.140625" style="8" bestFit="1" customWidth="1"/>
    <col min="7175" max="7175" width="10.5703125" style="8" bestFit="1" customWidth="1"/>
    <col min="7176" max="7427" width="9.140625" style="8"/>
    <col min="7428" max="7428" width="19.140625" style="8" customWidth="1"/>
    <col min="7429" max="7429" width="9.140625" style="8"/>
    <col min="7430" max="7430" width="15.140625" style="8" bestFit="1" customWidth="1"/>
    <col min="7431" max="7431" width="10.5703125" style="8" bestFit="1" customWidth="1"/>
    <col min="7432" max="7683" width="9.140625" style="8"/>
    <col min="7684" max="7684" width="19.140625" style="8" customWidth="1"/>
    <col min="7685" max="7685" width="9.140625" style="8"/>
    <col min="7686" max="7686" width="15.140625" style="8" bestFit="1" customWidth="1"/>
    <col min="7687" max="7687" width="10.5703125" style="8" bestFit="1" customWidth="1"/>
    <col min="7688" max="7939" width="9.140625" style="8"/>
    <col min="7940" max="7940" width="19.140625" style="8" customWidth="1"/>
    <col min="7941" max="7941" width="9.140625" style="8"/>
    <col min="7942" max="7942" width="15.140625" style="8" bestFit="1" customWidth="1"/>
    <col min="7943" max="7943" width="10.5703125" style="8" bestFit="1" customWidth="1"/>
    <col min="7944" max="8195" width="9.140625" style="8"/>
    <col min="8196" max="8196" width="19.140625" style="8" customWidth="1"/>
    <col min="8197" max="8197" width="9.140625" style="8"/>
    <col min="8198" max="8198" width="15.140625" style="8" bestFit="1" customWidth="1"/>
    <col min="8199" max="8199" width="10.5703125" style="8" bestFit="1" customWidth="1"/>
    <col min="8200" max="8451" width="9.140625" style="8"/>
    <col min="8452" max="8452" width="19.140625" style="8" customWidth="1"/>
    <col min="8453" max="8453" width="9.140625" style="8"/>
    <col min="8454" max="8454" width="15.140625" style="8" bestFit="1" customWidth="1"/>
    <col min="8455" max="8455" width="10.5703125" style="8" bestFit="1" customWidth="1"/>
    <col min="8456" max="8707" width="9.140625" style="8"/>
    <col min="8708" max="8708" width="19.140625" style="8" customWidth="1"/>
    <col min="8709" max="8709" width="9.140625" style="8"/>
    <col min="8710" max="8710" width="15.140625" style="8" bestFit="1" customWidth="1"/>
    <col min="8711" max="8711" width="10.5703125" style="8" bestFit="1" customWidth="1"/>
    <col min="8712" max="8963" width="9.140625" style="8"/>
    <col min="8964" max="8964" width="19.140625" style="8" customWidth="1"/>
    <col min="8965" max="8965" width="9.140625" style="8"/>
    <col min="8966" max="8966" width="15.140625" style="8" bestFit="1" customWidth="1"/>
    <col min="8967" max="8967" width="10.5703125" style="8" bestFit="1" customWidth="1"/>
    <col min="8968" max="9219" width="9.140625" style="8"/>
    <col min="9220" max="9220" width="19.140625" style="8" customWidth="1"/>
    <col min="9221" max="9221" width="9.140625" style="8"/>
    <col min="9222" max="9222" width="15.140625" style="8" bestFit="1" customWidth="1"/>
    <col min="9223" max="9223" width="10.5703125" style="8" bestFit="1" customWidth="1"/>
    <col min="9224" max="9475" width="9.140625" style="8"/>
    <col min="9476" max="9476" width="19.140625" style="8" customWidth="1"/>
    <col min="9477" max="9477" width="9.140625" style="8"/>
    <col min="9478" max="9478" width="15.140625" style="8" bestFit="1" customWidth="1"/>
    <col min="9479" max="9479" width="10.5703125" style="8" bestFit="1" customWidth="1"/>
    <col min="9480" max="9731" width="9.140625" style="8"/>
    <col min="9732" max="9732" width="19.140625" style="8" customWidth="1"/>
    <col min="9733" max="9733" width="9.140625" style="8"/>
    <col min="9734" max="9734" width="15.140625" style="8" bestFit="1" customWidth="1"/>
    <col min="9735" max="9735" width="10.5703125" style="8" bestFit="1" customWidth="1"/>
    <col min="9736" max="9987" width="9.140625" style="8"/>
    <col min="9988" max="9988" width="19.140625" style="8" customWidth="1"/>
    <col min="9989" max="9989" width="9.140625" style="8"/>
    <col min="9990" max="9990" width="15.140625" style="8" bestFit="1" customWidth="1"/>
    <col min="9991" max="9991" width="10.5703125" style="8" bestFit="1" customWidth="1"/>
    <col min="9992" max="10243" width="9.140625" style="8"/>
    <col min="10244" max="10244" width="19.140625" style="8" customWidth="1"/>
    <col min="10245" max="10245" width="9.140625" style="8"/>
    <col min="10246" max="10246" width="15.140625" style="8" bestFit="1" customWidth="1"/>
    <col min="10247" max="10247" width="10.5703125" style="8" bestFit="1" customWidth="1"/>
    <col min="10248" max="10499" width="9.140625" style="8"/>
    <col min="10500" max="10500" width="19.140625" style="8" customWidth="1"/>
    <col min="10501" max="10501" width="9.140625" style="8"/>
    <col min="10502" max="10502" width="15.140625" style="8" bestFit="1" customWidth="1"/>
    <col min="10503" max="10503" width="10.5703125" style="8" bestFit="1" customWidth="1"/>
    <col min="10504" max="10755" width="9.140625" style="8"/>
    <col min="10756" max="10756" width="19.140625" style="8" customWidth="1"/>
    <col min="10757" max="10757" width="9.140625" style="8"/>
    <col min="10758" max="10758" width="15.140625" style="8" bestFit="1" customWidth="1"/>
    <col min="10759" max="10759" width="10.5703125" style="8" bestFit="1" customWidth="1"/>
    <col min="10760" max="11011" width="9.140625" style="8"/>
    <col min="11012" max="11012" width="19.140625" style="8" customWidth="1"/>
    <col min="11013" max="11013" width="9.140625" style="8"/>
    <col min="11014" max="11014" width="15.140625" style="8" bestFit="1" customWidth="1"/>
    <col min="11015" max="11015" width="10.5703125" style="8" bestFit="1" customWidth="1"/>
    <col min="11016" max="11267" width="9.140625" style="8"/>
    <col min="11268" max="11268" width="19.140625" style="8" customWidth="1"/>
    <col min="11269" max="11269" width="9.140625" style="8"/>
    <col min="11270" max="11270" width="15.140625" style="8" bestFit="1" customWidth="1"/>
    <col min="11271" max="11271" width="10.5703125" style="8" bestFit="1" customWidth="1"/>
    <col min="11272" max="11523" width="9.140625" style="8"/>
    <col min="11524" max="11524" width="19.140625" style="8" customWidth="1"/>
    <col min="11525" max="11525" width="9.140625" style="8"/>
    <col min="11526" max="11526" width="15.140625" style="8" bestFit="1" customWidth="1"/>
    <col min="11527" max="11527" width="10.5703125" style="8" bestFit="1" customWidth="1"/>
    <col min="11528" max="11779" width="9.140625" style="8"/>
    <col min="11780" max="11780" width="19.140625" style="8" customWidth="1"/>
    <col min="11781" max="11781" width="9.140625" style="8"/>
    <col min="11782" max="11782" width="15.140625" style="8" bestFit="1" customWidth="1"/>
    <col min="11783" max="11783" width="10.5703125" style="8" bestFit="1" customWidth="1"/>
    <col min="11784" max="12035" width="9.140625" style="8"/>
    <col min="12036" max="12036" width="19.140625" style="8" customWidth="1"/>
    <col min="12037" max="12037" width="9.140625" style="8"/>
    <col min="12038" max="12038" width="15.140625" style="8" bestFit="1" customWidth="1"/>
    <col min="12039" max="12039" width="10.5703125" style="8" bestFit="1" customWidth="1"/>
    <col min="12040" max="12291" width="9.140625" style="8"/>
    <col min="12292" max="12292" width="19.140625" style="8" customWidth="1"/>
    <col min="12293" max="12293" width="9.140625" style="8"/>
    <col min="12294" max="12294" width="15.140625" style="8" bestFit="1" customWidth="1"/>
    <col min="12295" max="12295" width="10.5703125" style="8" bestFit="1" customWidth="1"/>
    <col min="12296" max="12547" width="9.140625" style="8"/>
    <col min="12548" max="12548" width="19.140625" style="8" customWidth="1"/>
    <col min="12549" max="12549" width="9.140625" style="8"/>
    <col min="12550" max="12550" width="15.140625" style="8" bestFit="1" customWidth="1"/>
    <col min="12551" max="12551" width="10.5703125" style="8" bestFit="1" customWidth="1"/>
    <col min="12552" max="12803" width="9.140625" style="8"/>
    <col min="12804" max="12804" width="19.140625" style="8" customWidth="1"/>
    <col min="12805" max="12805" width="9.140625" style="8"/>
    <col min="12806" max="12806" width="15.140625" style="8" bestFit="1" customWidth="1"/>
    <col min="12807" max="12807" width="10.5703125" style="8" bestFit="1" customWidth="1"/>
    <col min="12808" max="13059" width="9.140625" style="8"/>
    <col min="13060" max="13060" width="19.140625" style="8" customWidth="1"/>
    <col min="13061" max="13061" width="9.140625" style="8"/>
    <col min="13062" max="13062" width="15.140625" style="8" bestFit="1" customWidth="1"/>
    <col min="13063" max="13063" width="10.5703125" style="8" bestFit="1" customWidth="1"/>
    <col min="13064" max="13315" width="9.140625" style="8"/>
    <col min="13316" max="13316" width="19.140625" style="8" customWidth="1"/>
    <col min="13317" max="13317" width="9.140625" style="8"/>
    <col min="13318" max="13318" width="15.140625" style="8" bestFit="1" customWidth="1"/>
    <col min="13319" max="13319" width="10.5703125" style="8" bestFit="1" customWidth="1"/>
    <col min="13320" max="13571" width="9.140625" style="8"/>
    <col min="13572" max="13572" width="19.140625" style="8" customWidth="1"/>
    <col min="13573" max="13573" width="9.140625" style="8"/>
    <col min="13574" max="13574" width="15.140625" style="8" bestFit="1" customWidth="1"/>
    <col min="13575" max="13575" width="10.5703125" style="8" bestFit="1" customWidth="1"/>
    <col min="13576" max="13827" width="9.140625" style="8"/>
    <col min="13828" max="13828" width="19.140625" style="8" customWidth="1"/>
    <col min="13829" max="13829" width="9.140625" style="8"/>
    <col min="13830" max="13830" width="15.140625" style="8" bestFit="1" customWidth="1"/>
    <col min="13831" max="13831" width="10.5703125" style="8" bestFit="1" customWidth="1"/>
    <col min="13832" max="14083" width="9.140625" style="8"/>
    <col min="14084" max="14084" width="19.140625" style="8" customWidth="1"/>
    <col min="14085" max="14085" width="9.140625" style="8"/>
    <col min="14086" max="14086" width="15.140625" style="8" bestFit="1" customWidth="1"/>
    <col min="14087" max="14087" width="10.5703125" style="8" bestFit="1" customWidth="1"/>
    <col min="14088" max="14339" width="9.140625" style="8"/>
    <col min="14340" max="14340" width="19.140625" style="8" customWidth="1"/>
    <col min="14341" max="14341" width="9.140625" style="8"/>
    <col min="14342" max="14342" width="15.140625" style="8" bestFit="1" customWidth="1"/>
    <col min="14343" max="14343" width="10.5703125" style="8" bestFit="1" customWidth="1"/>
    <col min="14344" max="14595" width="9.140625" style="8"/>
    <col min="14596" max="14596" width="19.140625" style="8" customWidth="1"/>
    <col min="14597" max="14597" width="9.140625" style="8"/>
    <col min="14598" max="14598" width="15.140625" style="8" bestFit="1" customWidth="1"/>
    <col min="14599" max="14599" width="10.5703125" style="8" bestFit="1" customWidth="1"/>
    <col min="14600" max="14851" width="9.140625" style="8"/>
    <col min="14852" max="14852" width="19.140625" style="8" customWidth="1"/>
    <col min="14853" max="14853" width="9.140625" style="8"/>
    <col min="14854" max="14854" width="15.140625" style="8" bestFit="1" customWidth="1"/>
    <col min="14855" max="14855" width="10.5703125" style="8" bestFit="1" customWidth="1"/>
    <col min="14856" max="15107" width="9.140625" style="8"/>
    <col min="15108" max="15108" width="19.140625" style="8" customWidth="1"/>
    <col min="15109" max="15109" width="9.140625" style="8"/>
    <col min="15110" max="15110" width="15.140625" style="8" bestFit="1" customWidth="1"/>
    <col min="15111" max="15111" width="10.5703125" style="8" bestFit="1" customWidth="1"/>
    <col min="15112" max="15363" width="9.140625" style="8"/>
    <col min="15364" max="15364" width="19.140625" style="8" customWidth="1"/>
    <col min="15365" max="15365" width="9.140625" style="8"/>
    <col min="15366" max="15366" width="15.140625" style="8" bestFit="1" customWidth="1"/>
    <col min="15367" max="15367" width="10.5703125" style="8" bestFit="1" customWidth="1"/>
    <col min="15368" max="15619" width="9.140625" style="8"/>
    <col min="15620" max="15620" width="19.140625" style="8" customWidth="1"/>
    <col min="15621" max="15621" width="9.140625" style="8"/>
    <col min="15622" max="15622" width="15.140625" style="8" bestFit="1" customWidth="1"/>
    <col min="15623" max="15623" width="10.5703125" style="8" bestFit="1" customWidth="1"/>
    <col min="15624" max="15875" width="9.140625" style="8"/>
    <col min="15876" max="15876" width="19.140625" style="8" customWidth="1"/>
    <col min="15877" max="15877" width="9.140625" style="8"/>
    <col min="15878" max="15878" width="15.140625" style="8" bestFit="1" customWidth="1"/>
    <col min="15879" max="15879" width="10.5703125" style="8" bestFit="1" customWidth="1"/>
    <col min="15880" max="16131" width="9.140625" style="8"/>
    <col min="16132" max="16132" width="19.140625" style="8" customWidth="1"/>
    <col min="16133" max="16133" width="9.140625" style="8"/>
    <col min="16134" max="16134" width="15.140625" style="8" bestFit="1" customWidth="1"/>
    <col min="16135" max="16135" width="10.5703125" style="8" bestFit="1" customWidth="1"/>
    <col min="16136" max="16384" width="9.140625" style="8"/>
  </cols>
  <sheetData>
    <row r="1" spans="1:8" ht="26.25" customHeight="1">
      <c r="A1" s="33" t="s">
        <v>135</v>
      </c>
      <c r="B1" s="33" t="s">
        <v>136</v>
      </c>
      <c r="C1" s="33" t="s">
        <v>137</v>
      </c>
      <c r="D1" s="33" t="s">
        <v>139</v>
      </c>
      <c r="E1" s="33" t="s">
        <v>151</v>
      </c>
      <c r="F1" s="34" t="s">
        <v>140</v>
      </c>
      <c r="G1" s="34" t="s">
        <v>141</v>
      </c>
      <c r="H1" s="33" t="s">
        <v>142</v>
      </c>
    </row>
    <row r="2" spans="1:8" s="64" customFormat="1" ht="23.25" customHeight="1">
      <c r="A2" s="135">
        <v>2568</v>
      </c>
      <c r="B2" s="28">
        <v>2</v>
      </c>
      <c r="C2" s="28">
        <v>1</v>
      </c>
      <c r="D2" s="136" t="s">
        <v>80</v>
      </c>
      <c r="E2" s="137">
        <v>1</v>
      </c>
      <c r="F2" s="138">
        <v>263000</v>
      </c>
      <c r="G2" s="41">
        <v>263000</v>
      </c>
      <c r="H2" s="42">
        <v>100</v>
      </c>
    </row>
    <row r="3" spans="1:8" s="64" customFormat="1" ht="23.25" customHeight="1">
      <c r="A3" s="135">
        <v>2568</v>
      </c>
      <c r="B3" s="28">
        <v>2</v>
      </c>
      <c r="C3" s="28">
        <v>1</v>
      </c>
      <c r="D3" s="136" t="s">
        <v>82</v>
      </c>
      <c r="E3" s="137">
        <v>1</v>
      </c>
      <c r="F3" s="138">
        <v>10800</v>
      </c>
      <c r="G3" s="41">
        <v>10800</v>
      </c>
      <c r="H3" s="42">
        <v>100</v>
      </c>
    </row>
    <row r="4" spans="1:8" ht="23.25" customHeight="1">
      <c r="A4" s="135">
        <v>2568</v>
      </c>
      <c r="B4" s="28">
        <v>2</v>
      </c>
      <c r="C4" s="28">
        <v>1</v>
      </c>
      <c r="D4" s="583" t="s">
        <v>77</v>
      </c>
      <c r="E4" s="585">
        <v>1</v>
      </c>
      <c r="F4" s="584">
        <v>397125</v>
      </c>
      <c r="G4" s="584">
        <v>0</v>
      </c>
      <c r="H4" s="584">
        <v>0</v>
      </c>
    </row>
    <row r="5" spans="1:8">
      <c r="A5" s="132"/>
      <c r="B5" s="133"/>
      <c r="C5" s="133"/>
      <c r="D5" s="132"/>
      <c r="E5" s="132"/>
      <c r="F5" s="134"/>
      <c r="G5" s="134"/>
      <c r="H5" s="132"/>
    </row>
    <row r="6" spans="1:8">
      <c r="A6" s="132"/>
      <c r="B6" s="133"/>
      <c r="C6" s="133"/>
      <c r="D6" s="132"/>
      <c r="E6" s="132"/>
      <c r="F6" s="134"/>
      <c r="G6" s="134"/>
      <c r="H6" s="132"/>
    </row>
    <row r="7" spans="1:8">
      <c r="A7" s="132"/>
      <c r="B7" s="133"/>
      <c r="C7" s="133"/>
      <c r="D7" s="132"/>
      <c r="E7" s="132"/>
      <c r="F7" s="134"/>
      <c r="G7" s="134"/>
      <c r="H7" s="132"/>
    </row>
    <row r="8" spans="1:8">
      <c r="A8" s="132"/>
      <c r="B8" s="133"/>
      <c r="C8" s="133"/>
      <c r="D8" s="132"/>
      <c r="E8" s="132"/>
      <c r="F8" s="134"/>
      <c r="G8" s="134"/>
      <c r="H8" s="132"/>
    </row>
  </sheetData>
  <sortState xmlns:xlrd2="http://schemas.microsoft.com/office/spreadsheetml/2017/richdata2" ref="D2:H3">
    <sortCondition descending="1" ref="H2:H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M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8" sqref="K8"/>
    </sheetView>
  </sheetViews>
  <sheetFormatPr defaultColWidth="9.140625" defaultRowHeight="22.5"/>
  <cols>
    <col min="1" max="1" width="7.28515625" style="155" customWidth="1"/>
    <col min="2" max="2" width="18.42578125" style="155" customWidth="1"/>
    <col min="3" max="3" width="40.5703125" style="155" customWidth="1"/>
    <col min="4" max="4" width="20.7109375" style="70" customWidth="1"/>
    <col min="5" max="5" width="20.140625" style="71" customWidth="1"/>
    <col min="6" max="6" width="12.7109375" style="71" customWidth="1"/>
    <col min="7" max="7" width="19.42578125" style="71" bestFit="1" customWidth="1"/>
    <col min="8" max="8" width="12.7109375" style="71" customWidth="1"/>
    <col min="9" max="9" width="20.140625" style="72" bestFit="1" customWidth="1"/>
    <col min="10" max="10" width="12.7109375" style="71" customWidth="1"/>
    <col min="11" max="11" width="19.7109375" style="156" bestFit="1" customWidth="1"/>
    <col min="12" max="16384" width="9.140625" style="157"/>
  </cols>
  <sheetData>
    <row r="1" spans="1:11" s="400" customFormat="1" ht="30" customHeight="1">
      <c r="A1" s="922" t="s">
        <v>199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</row>
    <row r="2" spans="1:11" s="400" customFormat="1" ht="30" customHeight="1">
      <c r="A2" s="922" t="s">
        <v>132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</row>
    <row r="3" spans="1:11" s="400" customFormat="1" ht="30" customHeight="1">
      <c r="A3" s="893" t="str">
        <f>[5]จังหวัด!A3</f>
        <v xml:space="preserve">ข้อมูลสะสมตั้งแต่วันที่ 1 ตุลาคม 2567 ถึงวันที่ 12 กันยายน 2568 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</row>
    <row r="4" spans="1:11" s="400" customFormat="1" ht="30" customHeight="1">
      <c r="A4" s="923" t="s">
        <v>111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</row>
    <row r="5" spans="1:11" s="401" customFormat="1" ht="27.95" customHeight="1">
      <c r="A5" s="910" t="s">
        <v>112</v>
      </c>
      <c r="B5" s="912" t="s">
        <v>74</v>
      </c>
      <c r="C5" s="913" t="s">
        <v>75</v>
      </c>
      <c r="D5" s="915" t="s">
        <v>175</v>
      </c>
      <c r="E5" s="917" t="s">
        <v>165</v>
      </c>
      <c r="F5" s="917"/>
      <c r="G5" s="917"/>
      <c r="H5" s="917"/>
      <c r="I5" s="917"/>
      <c r="J5" s="918"/>
      <c r="K5" s="924" t="s">
        <v>4</v>
      </c>
    </row>
    <row r="6" spans="1:11" s="401" customFormat="1" ht="27.95" customHeight="1">
      <c r="A6" s="911"/>
      <c r="B6" s="890"/>
      <c r="C6" s="914"/>
      <c r="D6" s="916"/>
      <c r="E6" s="919" t="s">
        <v>113</v>
      </c>
      <c r="F6" s="919"/>
      <c r="G6" s="920" t="s">
        <v>87</v>
      </c>
      <c r="H6" s="921"/>
      <c r="I6" s="919" t="s">
        <v>386</v>
      </c>
      <c r="J6" s="919"/>
      <c r="K6" s="925"/>
    </row>
    <row r="7" spans="1:11" s="401" customFormat="1" ht="27.95" customHeight="1">
      <c r="A7" s="911"/>
      <c r="B7" s="890"/>
      <c r="C7" s="914"/>
      <c r="D7" s="916"/>
      <c r="E7" s="73" t="s">
        <v>110</v>
      </c>
      <c r="F7" s="73" t="s">
        <v>7</v>
      </c>
      <c r="G7" s="73" t="s">
        <v>110</v>
      </c>
      <c r="H7" s="824" t="s">
        <v>7</v>
      </c>
      <c r="I7" s="73" t="s">
        <v>110</v>
      </c>
      <c r="J7" s="824" t="s">
        <v>7</v>
      </c>
      <c r="K7" s="926"/>
    </row>
    <row r="8" spans="1:11" s="402" customFormat="1" ht="27.95" customHeight="1" thickBot="1">
      <c r="A8" s="907" t="s">
        <v>12</v>
      </c>
      <c r="B8" s="908"/>
      <c r="C8" s="909"/>
      <c r="D8" s="124">
        <v>905636493.66999996</v>
      </c>
      <c r="E8" s="124">
        <v>563067360.28999984</v>
      </c>
      <c r="F8" s="825">
        <v>62.173660649233177</v>
      </c>
      <c r="G8" s="124">
        <v>282158358.15000004</v>
      </c>
      <c r="H8" s="826">
        <v>31.155807006692271</v>
      </c>
      <c r="I8" s="124">
        <v>845225718.43999994</v>
      </c>
      <c r="J8" s="825">
        <v>93.329467655925455</v>
      </c>
      <c r="K8" s="124">
        <v>60410775.22999987</v>
      </c>
    </row>
    <row r="9" spans="1:11" s="401" customFormat="1" ht="27.95" customHeight="1" thickTop="1">
      <c r="A9" s="403">
        <v>1</v>
      </c>
      <c r="B9" s="403">
        <f>[5]ส่วนกลาง!B9</f>
        <v>1500400001</v>
      </c>
      <c r="C9" s="865" t="s">
        <v>118</v>
      </c>
      <c r="D9" s="404">
        <v>514149</v>
      </c>
      <c r="E9" s="866">
        <v>514149</v>
      </c>
      <c r="F9" s="405">
        <v>100</v>
      </c>
      <c r="G9" s="405">
        <v>0</v>
      </c>
      <c r="H9" s="405">
        <v>0</v>
      </c>
      <c r="I9" s="406">
        <v>514149</v>
      </c>
      <c r="J9" s="405">
        <v>100</v>
      </c>
      <c r="K9" s="407">
        <v>0</v>
      </c>
    </row>
    <row r="10" spans="1:11" s="401" customFormat="1" ht="27.95" customHeight="1">
      <c r="A10" s="408">
        <v>2</v>
      </c>
      <c r="B10" s="408">
        <f>[5]ส่วนกลาง!B10</f>
        <v>1500400002</v>
      </c>
      <c r="C10" s="416" t="s">
        <v>114</v>
      </c>
      <c r="D10" s="410">
        <v>1375791.6</v>
      </c>
      <c r="E10" s="411">
        <v>1375751.62</v>
      </c>
      <c r="F10" s="412">
        <v>99.99</v>
      </c>
      <c r="G10" s="412">
        <v>0</v>
      </c>
      <c r="H10" s="412">
        <v>0</v>
      </c>
      <c r="I10" s="413">
        <v>1375751.62</v>
      </c>
      <c r="J10" s="827">
        <v>99.99</v>
      </c>
      <c r="K10" s="414">
        <v>39.979999999981374</v>
      </c>
    </row>
    <row r="11" spans="1:11" s="401" customFormat="1" ht="27.95" customHeight="1">
      <c r="A11" s="415">
        <v>3</v>
      </c>
      <c r="B11" s="415">
        <f>[5]ส่วนกลาง!B20</f>
        <v>1500400111</v>
      </c>
      <c r="C11" s="867" t="s">
        <v>119</v>
      </c>
      <c r="D11" s="410">
        <v>6950514.1199999992</v>
      </c>
      <c r="E11" s="411">
        <v>5439766.3700000001</v>
      </c>
      <c r="F11" s="827">
        <v>78.26423018618371</v>
      </c>
      <c r="G11" s="412">
        <v>1457197.75</v>
      </c>
      <c r="H11" s="412">
        <v>20.965323209788693</v>
      </c>
      <c r="I11" s="413">
        <v>6896964.1200000001</v>
      </c>
      <c r="J11" s="827">
        <v>99.229553395972388</v>
      </c>
      <c r="K11" s="414">
        <v>53549.999999999069</v>
      </c>
    </row>
    <row r="12" spans="1:11" s="401" customFormat="1" ht="27.95" customHeight="1">
      <c r="A12" s="408">
        <v>4</v>
      </c>
      <c r="B12" s="408">
        <f>[5]ส่วนกลาง!B18</f>
        <v>1500400010</v>
      </c>
      <c r="C12" s="409" t="s">
        <v>120</v>
      </c>
      <c r="D12" s="410">
        <v>763079964.99999988</v>
      </c>
      <c r="E12" s="411">
        <v>481290905.94</v>
      </c>
      <c r="F12" s="412">
        <v>63.072145517540889</v>
      </c>
      <c r="G12" s="412">
        <v>269248433.30000001</v>
      </c>
      <c r="H12" s="412">
        <v>35.284432254750655</v>
      </c>
      <c r="I12" s="413">
        <v>750539339.24000001</v>
      </c>
      <c r="J12" s="827">
        <v>98.356577772291544</v>
      </c>
      <c r="K12" s="414">
        <v>12540625.759999871</v>
      </c>
    </row>
    <row r="13" spans="1:11" s="401" customFormat="1" ht="27.95" customHeight="1">
      <c r="A13" s="415">
        <v>5</v>
      </c>
      <c r="B13" s="408">
        <f>[5]ส่วนกลาง!B22</f>
        <v>1500400125</v>
      </c>
      <c r="C13" s="409" t="s">
        <v>145</v>
      </c>
      <c r="D13" s="410">
        <v>2371811.4299999997</v>
      </c>
      <c r="E13" s="411">
        <v>2332320.5300000003</v>
      </c>
      <c r="F13" s="412">
        <v>98.334989894200845</v>
      </c>
      <c r="G13" s="412">
        <v>0</v>
      </c>
      <c r="H13" s="412">
        <v>0</v>
      </c>
      <c r="I13" s="413">
        <v>2332320.5300000003</v>
      </c>
      <c r="J13" s="827">
        <v>98.334989894200845</v>
      </c>
      <c r="K13" s="414">
        <v>39490.899999999441</v>
      </c>
    </row>
    <row r="14" spans="1:11" s="401" customFormat="1" ht="27.95" customHeight="1">
      <c r="A14" s="408">
        <v>6</v>
      </c>
      <c r="B14" s="408">
        <f>[5]ส่วนกลาง!B11</f>
        <v>1500400003</v>
      </c>
      <c r="C14" s="416" t="s">
        <v>116</v>
      </c>
      <c r="D14" s="410">
        <v>4746109</v>
      </c>
      <c r="E14" s="411">
        <v>4419033.4700000007</v>
      </c>
      <c r="F14" s="412">
        <v>93.108554186176519</v>
      </c>
      <c r="G14" s="412">
        <v>0</v>
      </c>
      <c r="H14" s="412">
        <v>0</v>
      </c>
      <c r="I14" s="413">
        <v>4419033.4700000007</v>
      </c>
      <c r="J14" s="827">
        <v>93.108554186176519</v>
      </c>
      <c r="K14" s="414">
        <v>327075.52999999933</v>
      </c>
    </row>
    <row r="15" spans="1:11" s="401" customFormat="1" ht="27.95" customHeight="1">
      <c r="A15" s="415">
        <v>7</v>
      </c>
      <c r="B15" s="417">
        <f>[5]ส่วนกลาง!B13</f>
        <v>1500400004</v>
      </c>
      <c r="C15" s="418" t="s">
        <v>182</v>
      </c>
      <c r="D15" s="410">
        <v>547959</v>
      </c>
      <c r="E15" s="411">
        <v>504936</v>
      </c>
      <c r="F15" s="419">
        <v>92.148500161508437</v>
      </c>
      <c r="G15" s="412">
        <v>0</v>
      </c>
      <c r="H15" s="419">
        <v>0</v>
      </c>
      <c r="I15" s="413">
        <v>504936</v>
      </c>
      <c r="J15" s="827">
        <v>92.148500161508437</v>
      </c>
      <c r="K15" s="414">
        <v>43023</v>
      </c>
    </row>
    <row r="16" spans="1:11" s="401" customFormat="1" ht="27.95" customHeight="1">
      <c r="A16" s="408">
        <v>8</v>
      </c>
      <c r="B16" s="408">
        <f>[5]ส่วนกลาง!B15</f>
        <v>1500400007</v>
      </c>
      <c r="C16" s="416" t="s">
        <v>121</v>
      </c>
      <c r="D16" s="410">
        <v>10042870.52</v>
      </c>
      <c r="E16" s="411">
        <v>3444515.6400000006</v>
      </c>
      <c r="F16" s="412">
        <v>34.298118582136226</v>
      </c>
      <c r="G16" s="412">
        <v>5800000</v>
      </c>
      <c r="H16" s="412">
        <v>57.75241240489477</v>
      </c>
      <c r="I16" s="413">
        <v>9244515.6400000006</v>
      </c>
      <c r="J16" s="827">
        <v>92.050530987030996</v>
      </c>
      <c r="K16" s="414">
        <v>798354.87999999896</v>
      </c>
    </row>
    <row r="17" spans="1:11" s="401" customFormat="1" ht="27.95" customHeight="1">
      <c r="A17" s="415">
        <v>9</v>
      </c>
      <c r="B17" s="417">
        <f>[5]ส่วนกลาง!B21</f>
        <v>1500400112</v>
      </c>
      <c r="C17" s="418" t="s">
        <v>86</v>
      </c>
      <c r="D17" s="410">
        <v>764950</v>
      </c>
      <c r="E17" s="411">
        <v>693640</v>
      </c>
      <c r="F17" s="419">
        <v>90.677822079874502</v>
      </c>
      <c r="G17" s="412">
        <v>0</v>
      </c>
      <c r="H17" s="419">
        <v>0</v>
      </c>
      <c r="I17" s="413">
        <v>693640</v>
      </c>
      <c r="J17" s="827">
        <v>90.677822079874502</v>
      </c>
      <c r="K17" s="414">
        <v>71310</v>
      </c>
    </row>
    <row r="18" spans="1:11" s="401" customFormat="1" ht="27.95" customHeight="1">
      <c r="A18" s="408">
        <v>10</v>
      </c>
      <c r="B18" s="417">
        <f>[5]ส่วนกลาง!B16</f>
        <v>1500400008</v>
      </c>
      <c r="C18" s="418" t="s">
        <v>123</v>
      </c>
      <c r="D18" s="410">
        <v>8833458.0800000001</v>
      </c>
      <c r="E18" s="411">
        <v>7405189.2699999996</v>
      </c>
      <c r="F18" s="419">
        <v>83.831147472881881</v>
      </c>
      <c r="G18" s="412">
        <v>604103.6</v>
      </c>
      <c r="H18" s="419">
        <v>6.8388120997343318</v>
      </c>
      <c r="I18" s="413">
        <v>8009292.8699999992</v>
      </c>
      <c r="J18" s="827">
        <v>90.669959572616193</v>
      </c>
      <c r="K18" s="414">
        <v>824165.21000000089</v>
      </c>
    </row>
    <row r="19" spans="1:11" s="401" customFormat="1" ht="27.95" customHeight="1">
      <c r="A19" s="415">
        <v>11</v>
      </c>
      <c r="B19" s="408">
        <f>[5]ส่วนกลาง!B12</f>
        <v>1500400004</v>
      </c>
      <c r="C19" s="416" t="s">
        <v>115</v>
      </c>
      <c r="D19" s="410">
        <v>8109388.4400000004</v>
      </c>
      <c r="E19" s="411">
        <v>6995923.8399999999</v>
      </c>
      <c r="F19" s="412">
        <v>86.269438093410656</v>
      </c>
      <c r="G19" s="412">
        <v>0</v>
      </c>
      <c r="H19" s="412">
        <v>0</v>
      </c>
      <c r="I19" s="413">
        <v>6995923.8399999999</v>
      </c>
      <c r="J19" s="827">
        <v>86.269438093410656</v>
      </c>
      <c r="K19" s="414">
        <v>1113464.6000000006</v>
      </c>
    </row>
    <row r="20" spans="1:11" s="401" customFormat="1" ht="27.95" customHeight="1">
      <c r="A20" s="408">
        <v>12</v>
      </c>
      <c r="B20" s="408">
        <f>[5]ส่วนกลาง!B17</f>
        <v>1500400009</v>
      </c>
      <c r="C20" s="409" t="s">
        <v>200</v>
      </c>
      <c r="D20" s="410">
        <v>22345224.34</v>
      </c>
      <c r="E20" s="411">
        <v>17018540.399999999</v>
      </c>
      <c r="F20" s="412">
        <v>76.161868599078019</v>
      </c>
      <c r="G20" s="412">
        <v>1536902.75</v>
      </c>
      <c r="H20" s="412">
        <v>6.8779920336212648</v>
      </c>
      <c r="I20" s="413">
        <v>18555443.149999999</v>
      </c>
      <c r="J20" s="827">
        <v>83.039860632699288</v>
      </c>
      <c r="K20" s="414">
        <v>3789781.1900000013</v>
      </c>
    </row>
    <row r="21" spans="1:11" s="401" customFormat="1" ht="27.95" customHeight="1">
      <c r="A21" s="415">
        <v>13</v>
      </c>
      <c r="B21" s="408">
        <f>[5]ส่วนกลาง!B14</f>
        <v>1500400006</v>
      </c>
      <c r="C21" s="409" t="s">
        <v>117</v>
      </c>
      <c r="D21" s="410">
        <v>38550887.299999997</v>
      </c>
      <c r="E21" s="411">
        <v>17963334.400000002</v>
      </c>
      <c r="F21" s="412">
        <v>46.596422697643078</v>
      </c>
      <c r="G21" s="412">
        <v>2601660</v>
      </c>
      <c r="H21" s="412">
        <v>6.7486384418446317</v>
      </c>
      <c r="I21" s="413">
        <v>20564994.400000002</v>
      </c>
      <c r="J21" s="827">
        <v>53.345061139487711</v>
      </c>
      <c r="K21" s="414">
        <v>17985892.899999995</v>
      </c>
    </row>
    <row r="22" spans="1:11" s="401" customFormat="1" ht="27.95" customHeight="1">
      <c r="A22" s="408">
        <v>14</v>
      </c>
      <c r="B22" s="420">
        <f>[5]ส่วนกลาง!B19</f>
        <v>1500400011</v>
      </c>
      <c r="C22" s="421" t="s">
        <v>122</v>
      </c>
      <c r="D22" s="410">
        <v>37403415.840000004</v>
      </c>
      <c r="E22" s="411">
        <v>13669353.810000001</v>
      </c>
      <c r="F22" s="828">
        <v>36.545736540408974</v>
      </c>
      <c r="G22" s="412">
        <v>910060.75</v>
      </c>
      <c r="H22" s="412">
        <v>2.4330952924004383</v>
      </c>
      <c r="I22" s="413">
        <v>14579414.560000001</v>
      </c>
      <c r="J22" s="827">
        <v>38.978831832809412</v>
      </c>
      <c r="K22" s="414">
        <v>22824001.280000001</v>
      </c>
    </row>
    <row r="23" spans="1:11" s="401" customFormat="1" ht="27.95" customHeight="1">
      <c r="A23" s="158"/>
      <c r="B23" s="158"/>
      <c r="C23" s="422"/>
      <c r="D23" s="74"/>
      <c r="E23" s="76"/>
      <c r="F23" s="75"/>
      <c r="G23" s="75"/>
      <c r="H23" s="77"/>
      <c r="I23" s="78"/>
      <c r="J23" s="75"/>
      <c r="K23" s="158"/>
    </row>
    <row r="24" spans="1:11" s="3" customFormat="1" ht="26.1" customHeight="1">
      <c r="A24" s="155"/>
      <c r="B24" s="155"/>
      <c r="C24" s="159"/>
      <c r="D24" s="79"/>
      <c r="E24" s="4"/>
      <c r="F24" s="72"/>
      <c r="G24" s="72"/>
      <c r="H24" s="72"/>
      <c r="I24" s="72"/>
      <c r="J24" s="829"/>
      <c r="K24" s="156"/>
    </row>
    <row r="25" spans="1:11" s="3" customFormat="1" ht="26.1" customHeight="1">
      <c r="A25" s="160"/>
      <c r="B25" s="4"/>
      <c r="C25" s="4"/>
      <c r="D25" s="4"/>
      <c r="E25" s="4"/>
      <c r="F25" s="830"/>
      <c r="G25" s="4"/>
      <c r="H25" s="830"/>
      <c r="I25" s="4"/>
      <c r="J25" s="830"/>
      <c r="K25" s="4"/>
    </row>
    <row r="26" spans="1:11" s="3" customFormat="1" ht="26.1" customHeight="1">
      <c r="A26" s="4"/>
      <c r="B26" s="4"/>
      <c r="C26" s="4"/>
      <c r="D26" s="4"/>
      <c r="E26" s="80"/>
      <c r="F26" s="830"/>
      <c r="G26" s="4"/>
      <c r="H26" s="830"/>
      <c r="I26" s="4"/>
      <c r="J26" s="830"/>
      <c r="K26" s="4"/>
    </row>
    <row r="27" spans="1:11" s="3" customFormat="1" ht="26.1" customHeight="1">
      <c r="A27" s="155"/>
      <c r="B27" s="155"/>
      <c r="C27" s="161"/>
      <c r="D27" s="79"/>
      <c r="E27" s="80"/>
      <c r="F27" s="71"/>
      <c r="G27" s="71"/>
      <c r="H27" s="71"/>
      <c r="I27" s="72"/>
      <c r="J27" s="71"/>
      <c r="K27" s="156"/>
    </row>
    <row r="28" spans="1:11" s="3" customFormat="1" ht="26.1" customHeight="1">
      <c r="A28" s="155"/>
      <c r="B28" s="155"/>
      <c r="C28" s="159"/>
      <c r="D28" s="79"/>
      <c r="E28" s="71"/>
      <c r="F28" s="71"/>
      <c r="G28" s="71"/>
      <c r="H28" s="71"/>
      <c r="I28" s="72"/>
      <c r="J28" s="71"/>
      <c r="K28" s="156"/>
    </row>
    <row r="29" spans="1:11" s="3" customFormat="1" ht="26.1" customHeight="1">
      <c r="A29" s="155"/>
      <c r="B29" s="155"/>
      <c r="C29" s="155"/>
      <c r="D29" s="70"/>
      <c r="E29" s="71"/>
      <c r="F29" s="71"/>
      <c r="G29" s="71"/>
      <c r="H29" s="71"/>
      <c r="I29" s="72"/>
      <c r="J29" s="71"/>
      <c r="K29" s="156"/>
    </row>
    <row r="30" spans="1:11" s="3" customFormat="1" ht="26.1" customHeight="1">
      <c r="A30" s="155"/>
      <c r="B30" s="155"/>
      <c r="C30" s="155"/>
      <c r="D30" s="70"/>
      <c r="E30" s="71"/>
      <c r="F30" s="71"/>
      <c r="G30" s="71"/>
      <c r="H30" s="71"/>
      <c r="I30" s="72"/>
      <c r="J30" s="71"/>
      <c r="K30" s="156"/>
    </row>
    <row r="31" spans="1:11" s="3" customFormat="1" ht="26.1" customHeight="1">
      <c r="A31" s="155"/>
      <c r="B31" s="155"/>
      <c r="C31" s="155"/>
      <c r="D31" s="70"/>
      <c r="E31" s="71"/>
      <c r="F31" s="71"/>
      <c r="G31" s="71"/>
      <c r="H31" s="71"/>
      <c r="I31" s="72"/>
      <c r="J31" s="71"/>
      <c r="K31" s="156"/>
    </row>
    <row r="32" spans="1:11" s="3" customFormat="1" ht="26.1" customHeight="1">
      <c r="A32" s="155"/>
      <c r="B32" s="155"/>
      <c r="C32" s="155"/>
      <c r="D32" s="70"/>
      <c r="E32" s="71"/>
      <c r="F32" s="71"/>
      <c r="G32" s="71"/>
      <c r="H32" s="71"/>
      <c r="I32" s="72"/>
      <c r="J32" s="71"/>
      <c r="K32" s="156"/>
    </row>
    <row r="33" spans="1:11" s="3" customFormat="1" ht="26.1" customHeight="1">
      <c r="A33" s="155"/>
      <c r="B33" s="155"/>
      <c r="C33" s="155"/>
      <c r="D33" s="70"/>
      <c r="E33" s="71"/>
      <c r="F33" s="71"/>
      <c r="G33" s="71"/>
      <c r="H33" s="71"/>
      <c r="I33" s="72"/>
      <c r="J33" s="71"/>
      <c r="K33" s="156"/>
    </row>
    <row r="34" spans="1:11" s="3" customFormat="1" ht="26.1" customHeight="1">
      <c r="A34" s="155"/>
      <c r="B34" s="155"/>
      <c r="C34" s="155"/>
      <c r="D34" s="70"/>
      <c r="E34" s="71"/>
      <c r="F34" s="71"/>
      <c r="G34" s="71"/>
      <c r="H34" s="71"/>
      <c r="I34" s="72"/>
      <c r="J34" s="71"/>
      <c r="K34" s="156"/>
    </row>
    <row r="35" spans="1:11" s="3" customFormat="1" ht="26.1" customHeight="1">
      <c r="A35" s="155"/>
      <c r="B35" s="155"/>
      <c r="C35" s="155"/>
      <c r="D35" s="70"/>
      <c r="E35" s="71"/>
      <c r="F35" s="71"/>
      <c r="G35" s="71"/>
      <c r="H35" s="71"/>
      <c r="I35" s="72"/>
      <c r="J35" s="71"/>
      <c r="K35" s="156"/>
    </row>
    <row r="36" spans="1:11" s="3" customFormat="1" ht="26.1" customHeight="1">
      <c r="A36" s="155"/>
      <c r="B36" s="155"/>
      <c r="C36" s="155"/>
      <c r="D36" s="70"/>
      <c r="E36" s="71"/>
      <c r="F36" s="71"/>
      <c r="G36" s="71"/>
      <c r="H36" s="71"/>
      <c r="I36" s="72"/>
      <c r="J36" s="71"/>
      <c r="K36" s="156"/>
    </row>
    <row r="37" spans="1:11" s="3" customFormat="1" ht="26.1" customHeight="1">
      <c r="A37" s="155"/>
      <c r="B37" s="155"/>
      <c r="C37" s="155"/>
      <c r="D37" s="70"/>
      <c r="E37" s="71"/>
      <c r="F37" s="71"/>
      <c r="G37" s="71"/>
      <c r="H37" s="71"/>
      <c r="I37" s="72"/>
      <c r="J37" s="71"/>
      <c r="K37" s="156"/>
    </row>
    <row r="38" spans="1:11" s="3" customFormat="1" ht="26.1" customHeight="1">
      <c r="A38" s="155"/>
      <c r="B38" s="155"/>
      <c r="C38" s="155"/>
      <c r="D38" s="70"/>
      <c r="E38" s="71"/>
      <c r="F38" s="71"/>
      <c r="G38" s="71"/>
      <c r="H38" s="71"/>
      <c r="I38" s="72"/>
      <c r="J38" s="71"/>
      <c r="K38" s="156"/>
    </row>
    <row r="39" spans="1:11" s="3" customFormat="1" ht="26.1" customHeight="1">
      <c r="A39" s="155"/>
      <c r="B39" s="155"/>
      <c r="C39" s="155"/>
      <c r="D39" s="70"/>
      <c r="E39" s="71"/>
      <c r="F39" s="71"/>
      <c r="G39" s="71"/>
      <c r="H39" s="71"/>
      <c r="I39" s="72"/>
      <c r="J39" s="71"/>
      <c r="K39" s="156"/>
    </row>
    <row r="40" spans="1:11" s="3" customFormat="1" ht="26.1" customHeight="1">
      <c r="A40" s="155"/>
      <c r="B40" s="155"/>
      <c r="C40" s="155"/>
      <c r="D40" s="70"/>
      <c r="E40" s="71"/>
      <c r="F40" s="71"/>
      <c r="G40" s="71"/>
      <c r="H40" s="71"/>
      <c r="I40" s="72"/>
      <c r="J40" s="71"/>
      <c r="K40" s="156"/>
    </row>
    <row r="41" spans="1:11" s="3" customFormat="1" ht="26.1" customHeight="1">
      <c r="A41" s="155"/>
      <c r="B41" s="155"/>
      <c r="C41" s="155"/>
      <c r="D41" s="70"/>
      <c r="E41" s="71"/>
      <c r="F41" s="71"/>
      <c r="G41" s="71"/>
      <c r="H41" s="71"/>
      <c r="I41" s="72"/>
      <c r="J41" s="71"/>
      <c r="K41" s="156"/>
    </row>
    <row r="42" spans="1:11" s="3" customFormat="1" ht="26.1" customHeight="1">
      <c r="A42" s="155"/>
      <c r="B42" s="155"/>
      <c r="C42" s="155"/>
      <c r="D42" s="70"/>
      <c r="E42" s="71"/>
      <c r="F42" s="71"/>
      <c r="G42" s="71"/>
      <c r="H42" s="71"/>
      <c r="I42" s="72"/>
      <c r="J42" s="71"/>
      <c r="K42" s="156"/>
    </row>
    <row r="43" spans="1:11" s="3" customFormat="1" ht="26.1" customHeight="1">
      <c r="A43" s="155"/>
      <c r="B43" s="155"/>
      <c r="C43" s="155"/>
      <c r="D43" s="70"/>
      <c r="E43" s="71"/>
      <c r="F43" s="71"/>
      <c r="G43" s="71"/>
      <c r="H43" s="71"/>
      <c r="I43" s="72"/>
      <c r="J43" s="71"/>
      <c r="K43" s="156"/>
    </row>
    <row r="44" spans="1:11" s="3" customFormat="1" ht="26.1" customHeight="1">
      <c r="A44" s="155"/>
      <c r="B44" s="155"/>
      <c r="C44" s="155"/>
      <c r="D44" s="70"/>
      <c r="E44" s="71"/>
      <c r="F44" s="71"/>
      <c r="G44" s="71"/>
      <c r="H44" s="71"/>
      <c r="I44" s="72"/>
      <c r="J44" s="71"/>
      <c r="K44" s="156"/>
    </row>
    <row r="45" spans="1:11" s="3" customFormat="1" ht="26.1" customHeight="1">
      <c r="A45" s="155"/>
      <c r="B45" s="155"/>
      <c r="C45" s="155"/>
      <c r="D45" s="70"/>
      <c r="E45" s="71"/>
      <c r="F45" s="71"/>
      <c r="G45" s="71"/>
      <c r="H45" s="71"/>
      <c r="I45" s="72"/>
      <c r="J45" s="71"/>
      <c r="K45" s="156"/>
    </row>
    <row r="46" spans="1:11" s="3" customFormat="1" ht="26.1" customHeight="1">
      <c r="A46" s="155"/>
      <c r="B46" s="155"/>
      <c r="C46" s="155"/>
      <c r="D46" s="70"/>
      <c r="E46" s="71"/>
      <c r="F46" s="71"/>
      <c r="G46" s="71"/>
      <c r="H46" s="71"/>
      <c r="I46" s="72"/>
      <c r="J46" s="71"/>
      <c r="K46" s="156"/>
    </row>
    <row r="47" spans="1:11" s="3" customFormat="1" ht="26.1" customHeight="1">
      <c r="A47" s="155"/>
      <c r="B47" s="155"/>
      <c r="C47" s="155"/>
      <c r="D47" s="70"/>
      <c r="E47" s="71"/>
      <c r="F47" s="71"/>
      <c r="G47" s="71"/>
      <c r="H47" s="71"/>
      <c r="I47" s="72"/>
      <c r="J47" s="71"/>
      <c r="K47" s="156"/>
    </row>
    <row r="48" spans="1:11" s="3" customFormat="1" ht="26.1" customHeight="1">
      <c r="A48" s="155"/>
      <c r="B48" s="155"/>
      <c r="C48" s="155"/>
      <c r="D48" s="70"/>
      <c r="E48" s="71"/>
      <c r="F48" s="71"/>
      <c r="G48" s="71"/>
      <c r="H48" s="71"/>
      <c r="I48" s="72"/>
      <c r="J48" s="71"/>
      <c r="K48" s="156"/>
    </row>
    <row r="49" spans="1:11" s="3" customFormat="1" ht="26.1" customHeight="1">
      <c r="A49" s="155"/>
      <c r="B49" s="155"/>
      <c r="C49" s="155"/>
      <c r="D49" s="70"/>
      <c r="E49" s="71"/>
      <c r="F49" s="71"/>
      <c r="G49" s="71"/>
      <c r="H49" s="71"/>
      <c r="I49" s="72"/>
      <c r="J49" s="71"/>
      <c r="K49" s="156"/>
    </row>
    <row r="50" spans="1:11" s="3" customFormat="1" ht="26.1" customHeight="1">
      <c r="A50" s="155"/>
      <c r="B50" s="155"/>
      <c r="C50" s="155"/>
      <c r="D50" s="70"/>
      <c r="E50" s="71"/>
      <c r="F50" s="71"/>
      <c r="G50" s="71"/>
      <c r="H50" s="71"/>
      <c r="I50" s="72"/>
      <c r="J50" s="71"/>
      <c r="K50" s="156"/>
    </row>
    <row r="51" spans="1:11" s="3" customFormat="1" ht="26.1" customHeight="1">
      <c r="A51" s="155"/>
      <c r="B51" s="155"/>
      <c r="C51" s="155"/>
      <c r="D51" s="70"/>
      <c r="E51" s="71"/>
      <c r="F51" s="71"/>
      <c r="G51" s="71"/>
      <c r="H51" s="71"/>
      <c r="I51" s="72"/>
      <c r="J51" s="71"/>
      <c r="K51" s="156"/>
    </row>
    <row r="52" spans="1:11" s="3" customFormat="1" ht="26.1" customHeight="1">
      <c r="A52" s="155"/>
      <c r="B52" s="155"/>
      <c r="C52" s="155"/>
      <c r="D52" s="70"/>
      <c r="E52" s="71"/>
      <c r="F52" s="71"/>
      <c r="G52" s="71"/>
      <c r="H52" s="71"/>
      <c r="I52" s="72"/>
      <c r="J52" s="71"/>
      <c r="K52" s="156"/>
    </row>
    <row r="53" spans="1:11" s="3" customFormat="1" ht="26.1" customHeight="1">
      <c r="A53" s="155"/>
      <c r="B53" s="155"/>
      <c r="C53" s="155"/>
      <c r="D53" s="70"/>
      <c r="E53" s="71"/>
      <c r="F53" s="71"/>
      <c r="G53" s="71"/>
      <c r="H53" s="71"/>
      <c r="I53" s="72"/>
      <c r="J53" s="71"/>
      <c r="K53" s="156"/>
    </row>
    <row r="54" spans="1:11" s="3" customFormat="1" ht="26.1" customHeight="1">
      <c r="A54" s="155"/>
      <c r="B54" s="155"/>
      <c r="C54" s="155"/>
      <c r="D54" s="70"/>
      <c r="E54" s="71"/>
      <c r="F54" s="71"/>
      <c r="G54" s="71"/>
      <c r="H54" s="71"/>
      <c r="I54" s="72"/>
      <c r="J54" s="71"/>
      <c r="K54" s="156"/>
    </row>
    <row r="55" spans="1:11" s="3" customFormat="1" ht="26.1" customHeight="1">
      <c r="A55" s="155"/>
      <c r="B55" s="155"/>
      <c r="C55" s="155"/>
      <c r="D55" s="70"/>
      <c r="E55" s="71"/>
      <c r="F55" s="71"/>
      <c r="G55" s="71"/>
      <c r="H55" s="71"/>
      <c r="I55" s="72"/>
      <c r="J55" s="71"/>
      <c r="K55" s="156"/>
    </row>
    <row r="56" spans="1:11" s="3" customFormat="1" ht="26.1" customHeight="1">
      <c r="A56" s="155"/>
      <c r="B56" s="155"/>
      <c r="C56" s="155"/>
      <c r="D56" s="70"/>
      <c r="E56" s="71"/>
      <c r="F56" s="71"/>
      <c r="G56" s="71"/>
      <c r="H56" s="71"/>
      <c r="I56" s="72"/>
      <c r="J56" s="71"/>
      <c r="K56" s="156"/>
    </row>
    <row r="57" spans="1:11" s="3" customFormat="1" ht="26.1" customHeight="1">
      <c r="A57" s="155"/>
      <c r="B57" s="155"/>
      <c r="C57" s="155"/>
      <c r="D57" s="70"/>
      <c r="E57" s="71"/>
      <c r="F57" s="71"/>
      <c r="G57" s="71"/>
      <c r="H57" s="71"/>
      <c r="I57" s="72"/>
      <c r="J57" s="71"/>
      <c r="K57" s="156"/>
    </row>
    <row r="58" spans="1:11" s="3" customFormat="1" ht="26.1" customHeight="1">
      <c r="A58" s="155"/>
      <c r="B58" s="155"/>
      <c r="C58" s="155"/>
      <c r="D58" s="70"/>
      <c r="E58" s="71"/>
      <c r="F58" s="71"/>
      <c r="G58" s="71"/>
      <c r="H58" s="71"/>
      <c r="I58" s="72"/>
      <c r="J58" s="71"/>
      <c r="K58" s="156"/>
    </row>
    <row r="59" spans="1:11" s="3" customFormat="1" ht="26.1" customHeight="1">
      <c r="A59" s="155"/>
      <c r="B59" s="155"/>
      <c r="C59" s="155"/>
      <c r="D59" s="70"/>
      <c r="E59" s="71"/>
      <c r="F59" s="71"/>
      <c r="G59" s="71"/>
      <c r="H59" s="71"/>
      <c r="I59" s="72"/>
      <c r="J59" s="71"/>
      <c r="K59" s="156"/>
    </row>
    <row r="60" spans="1:11" s="3" customFormat="1" ht="26.1" customHeight="1">
      <c r="A60" s="155"/>
      <c r="B60" s="155"/>
      <c r="C60" s="155"/>
      <c r="D60" s="70"/>
      <c r="E60" s="71"/>
      <c r="F60" s="71"/>
      <c r="G60" s="71"/>
      <c r="H60" s="71"/>
      <c r="I60" s="72"/>
      <c r="J60" s="71"/>
      <c r="K60" s="156"/>
    </row>
    <row r="61" spans="1:11" s="3" customFormat="1" ht="26.1" customHeight="1">
      <c r="A61" s="155"/>
      <c r="B61" s="155"/>
      <c r="C61" s="155"/>
      <c r="D61" s="70"/>
      <c r="E61" s="71"/>
      <c r="F61" s="71"/>
      <c r="G61" s="71"/>
      <c r="H61" s="71"/>
      <c r="I61" s="72"/>
      <c r="J61" s="71"/>
      <c r="K61" s="156"/>
    </row>
    <row r="62" spans="1:11" s="3" customFormat="1" ht="26.1" customHeight="1">
      <c r="A62" s="155"/>
      <c r="B62" s="155"/>
      <c r="C62" s="155"/>
      <c r="D62" s="70"/>
      <c r="E62" s="71"/>
      <c r="F62" s="71"/>
      <c r="G62" s="71"/>
      <c r="H62" s="71"/>
      <c r="I62" s="72"/>
      <c r="J62" s="71"/>
      <c r="K62" s="156"/>
    </row>
    <row r="63" spans="1:11" s="3" customFormat="1" ht="26.1" customHeight="1">
      <c r="A63" s="155"/>
      <c r="B63" s="155"/>
      <c r="C63" s="155"/>
      <c r="D63" s="70"/>
      <c r="E63" s="71"/>
      <c r="F63" s="71"/>
      <c r="G63" s="71"/>
      <c r="H63" s="71"/>
      <c r="I63" s="72"/>
      <c r="J63" s="71"/>
      <c r="K63" s="156"/>
    </row>
    <row r="64" spans="1:11" s="3" customFormat="1" ht="26.1" customHeight="1">
      <c r="A64" s="155"/>
      <c r="B64" s="155"/>
      <c r="C64" s="155"/>
      <c r="D64" s="70"/>
      <c r="E64" s="71"/>
      <c r="F64" s="71"/>
      <c r="G64" s="71"/>
      <c r="H64" s="71"/>
      <c r="I64" s="72"/>
      <c r="J64" s="71"/>
      <c r="K64" s="156"/>
    </row>
    <row r="65" spans="1:11" s="3" customFormat="1" ht="26.1" customHeight="1">
      <c r="A65" s="155"/>
      <c r="B65" s="155"/>
      <c r="C65" s="155"/>
      <c r="D65" s="70"/>
      <c r="E65" s="71"/>
      <c r="F65" s="71"/>
      <c r="G65" s="71"/>
      <c r="H65" s="71"/>
      <c r="I65" s="72"/>
      <c r="J65" s="71"/>
      <c r="K65" s="156"/>
    </row>
    <row r="66" spans="1:11" s="3" customFormat="1" ht="26.1" customHeight="1">
      <c r="A66" s="155"/>
      <c r="B66" s="155"/>
      <c r="C66" s="155"/>
      <c r="D66" s="70"/>
      <c r="E66" s="71"/>
      <c r="F66" s="71"/>
      <c r="G66" s="71"/>
      <c r="H66" s="71"/>
      <c r="I66" s="72"/>
      <c r="J66" s="71"/>
      <c r="K66" s="156"/>
    </row>
    <row r="67" spans="1:11" s="3" customFormat="1" ht="26.1" customHeight="1">
      <c r="A67" s="155"/>
      <c r="B67" s="155"/>
      <c r="C67" s="155"/>
      <c r="D67" s="70"/>
      <c r="E67" s="71"/>
      <c r="F67" s="71"/>
      <c r="G67" s="71"/>
      <c r="H67" s="71"/>
      <c r="I67" s="72"/>
      <c r="J67" s="71"/>
      <c r="K67" s="156"/>
    </row>
    <row r="68" spans="1:11" s="3" customFormat="1" ht="26.1" customHeight="1">
      <c r="A68" s="155"/>
      <c r="B68" s="155"/>
      <c r="C68" s="155"/>
      <c r="D68" s="70"/>
      <c r="E68" s="71"/>
      <c r="F68" s="71"/>
      <c r="G68" s="71"/>
      <c r="H68" s="71"/>
      <c r="I68" s="72"/>
      <c r="J68" s="71"/>
      <c r="K68" s="156"/>
    </row>
    <row r="69" spans="1:11" s="3" customFormat="1" ht="26.1" customHeight="1">
      <c r="A69" s="155"/>
      <c r="B69" s="155"/>
      <c r="C69" s="155"/>
      <c r="D69" s="70"/>
      <c r="E69" s="71"/>
      <c r="F69" s="71"/>
      <c r="G69" s="71"/>
      <c r="H69" s="71"/>
      <c r="I69" s="72"/>
      <c r="J69" s="71"/>
      <c r="K69" s="156"/>
    </row>
    <row r="70" spans="1:11" s="3" customFormat="1" ht="26.1" customHeight="1">
      <c r="A70" s="155"/>
      <c r="B70" s="155"/>
      <c r="C70" s="155"/>
      <c r="D70" s="70"/>
      <c r="E70" s="71"/>
      <c r="F70" s="71"/>
      <c r="G70" s="71"/>
      <c r="H70" s="71"/>
      <c r="I70" s="72"/>
      <c r="J70" s="71"/>
      <c r="K70" s="156"/>
    </row>
    <row r="71" spans="1:11" s="3" customFormat="1" ht="26.1" customHeight="1">
      <c r="A71" s="155"/>
      <c r="B71" s="155"/>
      <c r="C71" s="155"/>
      <c r="D71" s="70"/>
      <c r="E71" s="71"/>
      <c r="F71" s="71"/>
      <c r="G71" s="71"/>
      <c r="H71" s="71"/>
      <c r="I71" s="72"/>
      <c r="J71" s="71"/>
      <c r="K71" s="156"/>
    </row>
    <row r="72" spans="1:11" s="3" customFormat="1" ht="26.1" customHeight="1">
      <c r="A72" s="155"/>
      <c r="B72" s="155"/>
      <c r="C72" s="155"/>
      <c r="D72" s="70"/>
      <c r="E72" s="71"/>
      <c r="F72" s="71"/>
      <c r="G72" s="71"/>
      <c r="H72" s="71"/>
      <c r="I72" s="72"/>
      <c r="J72" s="71"/>
      <c r="K72" s="156"/>
    </row>
    <row r="73" spans="1:11" s="3" customFormat="1" ht="26.1" customHeight="1">
      <c r="A73" s="155"/>
      <c r="B73" s="155"/>
      <c r="C73" s="155"/>
      <c r="D73" s="70"/>
      <c r="E73" s="71"/>
      <c r="F73" s="71"/>
      <c r="G73" s="71"/>
      <c r="H73" s="71"/>
      <c r="I73" s="72"/>
      <c r="J73" s="71"/>
      <c r="K73" s="156"/>
    </row>
    <row r="74" spans="1:11" s="3" customFormat="1" ht="26.1" customHeight="1">
      <c r="A74" s="155"/>
      <c r="B74" s="155"/>
      <c r="C74" s="155"/>
      <c r="D74" s="70"/>
      <c r="E74" s="71"/>
      <c r="F74" s="71"/>
      <c r="G74" s="71"/>
      <c r="H74" s="71"/>
      <c r="I74" s="72"/>
      <c r="J74" s="71"/>
      <c r="K74" s="156"/>
    </row>
    <row r="75" spans="1:11" s="3" customFormat="1" ht="26.1" customHeight="1">
      <c r="A75" s="155"/>
      <c r="B75" s="155"/>
      <c r="C75" s="155"/>
      <c r="D75" s="70"/>
      <c r="E75" s="71"/>
      <c r="F75" s="71"/>
      <c r="G75" s="71"/>
      <c r="H75" s="71"/>
      <c r="I75" s="72"/>
      <c r="J75" s="71"/>
      <c r="K75" s="156"/>
    </row>
    <row r="76" spans="1:11" s="3" customFormat="1" ht="26.1" customHeight="1">
      <c r="A76" s="155"/>
      <c r="B76" s="155"/>
      <c r="C76" s="155"/>
      <c r="D76" s="70"/>
      <c r="E76" s="71"/>
      <c r="F76" s="71"/>
      <c r="G76" s="71"/>
      <c r="H76" s="71"/>
      <c r="I76" s="72"/>
      <c r="J76" s="71"/>
      <c r="K76" s="156"/>
    </row>
    <row r="77" spans="1:11" s="3" customFormat="1" ht="26.1" customHeight="1">
      <c r="A77" s="155"/>
      <c r="B77" s="155"/>
      <c r="C77" s="155"/>
      <c r="D77" s="70"/>
      <c r="E77" s="71"/>
      <c r="F77" s="71"/>
      <c r="G77" s="71"/>
      <c r="H77" s="71"/>
      <c r="I77" s="72"/>
      <c r="J77" s="71"/>
      <c r="K77" s="156"/>
    </row>
    <row r="78" spans="1:11" s="3" customFormat="1" ht="26.1" customHeight="1">
      <c r="A78" s="155"/>
      <c r="B78" s="155"/>
      <c r="C78" s="155"/>
      <c r="D78" s="70"/>
      <c r="E78" s="71"/>
      <c r="F78" s="71"/>
      <c r="G78" s="71"/>
      <c r="H78" s="71"/>
      <c r="I78" s="72"/>
      <c r="J78" s="71"/>
      <c r="K78" s="156"/>
    </row>
    <row r="79" spans="1:11" s="3" customFormat="1" ht="26.1" customHeight="1">
      <c r="A79" s="155"/>
      <c r="B79" s="155"/>
      <c r="C79" s="155"/>
      <c r="D79" s="70"/>
      <c r="E79" s="71"/>
      <c r="F79" s="71"/>
      <c r="G79" s="71"/>
      <c r="H79" s="71"/>
      <c r="I79" s="72"/>
      <c r="J79" s="71"/>
      <c r="K79" s="156"/>
    </row>
    <row r="80" spans="1:11" s="3" customFormat="1" ht="26.1" customHeight="1">
      <c r="A80" s="155"/>
      <c r="B80" s="155"/>
      <c r="C80" s="155"/>
      <c r="D80" s="70"/>
      <c r="E80" s="71"/>
      <c r="F80" s="71"/>
      <c r="G80" s="71"/>
      <c r="H80" s="71"/>
      <c r="I80" s="72"/>
      <c r="J80" s="71"/>
      <c r="K80" s="156"/>
    </row>
    <row r="81" spans="1:11" s="3" customFormat="1" ht="26.1" customHeight="1">
      <c r="A81" s="155"/>
      <c r="B81" s="155"/>
      <c r="C81" s="155"/>
      <c r="D81" s="70"/>
      <c r="E81" s="71"/>
      <c r="F81" s="71"/>
      <c r="G81" s="71"/>
      <c r="H81" s="71"/>
      <c r="I81" s="72"/>
      <c r="J81" s="71"/>
      <c r="K81" s="156"/>
    </row>
  </sheetData>
  <mergeCells count="14">
    <mergeCell ref="E5:J5"/>
    <mergeCell ref="E6:F6"/>
    <mergeCell ref="G6:H6"/>
    <mergeCell ref="I6:J6"/>
    <mergeCell ref="A1:K1"/>
    <mergeCell ref="A2:K2"/>
    <mergeCell ref="A3:K3"/>
    <mergeCell ref="A4:K4"/>
    <mergeCell ref="K5:K7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D8" sqref="D8"/>
    </sheetView>
  </sheetViews>
  <sheetFormatPr defaultColWidth="9.140625" defaultRowHeight="22.5"/>
  <cols>
    <col min="1" max="1" width="7" style="114" customWidth="1"/>
    <col min="2" max="2" width="17.7109375" style="141" customWidth="1"/>
    <col min="3" max="3" width="21.42578125" style="114" customWidth="1"/>
    <col min="4" max="5" width="20.7109375" style="81" customWidth="1"/>
    <col min="6" max="6" width="12.7109375" style="81" customWidth="1"/>
    <col min="7" max="7" width="20.7109375" style="81" customWidth="1"/>
    <col min="8" max="8" width="12.7109375" style="81" customWidth="1"/>
    <col min="9" max="9" width="20.7109375" style="81" customWidth="1"/>
    <col min="10" max="10" width="12.7109375" style="841" customWidth="1"/>
    <col min="11" max="11" width="20.7109375" style="81" customWidth="1"/>
    <col min="12" max="12" width="12.5703125" style="1" customWidth="1"/>
    <col min="13" max="16384" width="9.140625" style="1"/>
  </cols>
  <sheetData>
    <row r="1" spans="1:11" s="191" customFormat="1" ht="30" customHeight="1">
      <c r="A1" s="929" t="s">
        <v>211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</row>
    <row r="2" spans="1:11" s="191" customFormat="1" ht="30" customHeight="1">
      <c r="A2" s="893" t="s">
        <v>124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</row>
    <row r="3" spans="1:11" s="191" customFormat="1" ht="30" customHeight="1">
      <c r="A3" s="893" t="str">
        <f>[5]จังหวัด!A3</f>
        <v xml:space="preserve">ข้อมูลสะสมตั้งแต่วันที่ 1 ตุลาคม 2567 ถึงวันที่ 12 กันยายน 2568 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</row>
    <row r="4" spans="1:11" s="191" customFormat="1" ht="30" customHeight="1">
      <c r="A4" s="930" t="s">
        <v>111</v>
      </c>
      <c r="B4" s="930"/>
      <c r="C4" s="930"/>
      <c r="D4" s="930"/>
      <c r="E4" s="930"/>
      <c r="F4" s="930"/>
      <c r="G4" s="930"/>
      <c r="H4" s="930"/>
      <c r="I4" s="930"/>
      <c r="J4" s="930"/>
      <c r="K4" s="930"/>
    </row>
    <row r="5" spans="1:11" s="424" customFormat="1" ht="27.95" customHeight="1">
      <c r="A5" s="933" t="s">
        <v>597</v>
      </c>
      <c r="B5" s="890" t="s">
        <v>74</v>
      </c>
      <c r="C5" s="890" t="s">
        <v>75</v>
      </c>
      <c r="D5" s="927" t="s">
        <v>152</v>
      </c>
      <c r="E5" s="919" t="s">
        <v>165</v>
      </c>
      <c r="F5" s="931"/>
      <c r="G5" s="931"/>
      <c r="H5" s="931"/>
      <c r="I5" s="931"/>
      <c r="J5" s="931"/>
      <c r="K5" s="924" t="s">
        <v>4</v>
      </c>
    </row>
    <row r="6" spans="1:11" s="424" customFormat="1" ht="27.95" customHeight="1">
      <c r="A6" s="934"/>
      <c r="B6" s="935"/>
      <c r="C6" s="935"/>
      <c r="D6" s="928"/>
      <c r="E6" s="936" t="s">
        <v>113</v>
      </c>
      <c r="F6" s="937"/>
      <c r="G6" s="920" t="s">
        <v>87</v>
      </c>
      <c r="H6" s="921"/>
      <c r="I6" s="932" t="s">
        <v>386</v>
      </c>
      <c r="J6" s="932"/>
      <c r="K6" s="925"/>
    </row>
    <row r="7" spans="1:11" s="426" customFormat="1" ht="27.95" customHeight="1">
      <c r="A7" s="934"/>
      <c r="B7" s="935"/>
      <c r="C7" s="935"/>
      <c r="D7" s="928"/>
      <c r="E7" s="73" t="s">
        <v>110</v>
      </c>
      <c r="F7" s="831" t="s">
        <v>7</v>
      </c>
      <c r="G7" s="425" t="s">
        <v>110</v>
      </c>
      <c r="H7" s="425" t="s">
        <v>7</v>
      </c>
      <c r="I7" s="423" t="s">
        <v>110</v>
      </c>
      <c r="J7" s="831" t="s">
        <v>7</v>
      </c>
      <c r="K7" s="925"/>
    </row>
    <row r="8" spans="1:11" s="424" customFormat="1" ht="27.95" customHeight="1" thickBot="1">
      <c r="A8" s="427"/>
      <c r="B8" s="427"/>
      <c r="C8" s="428" t="s">
        <v>12</v>
      </c>
      <c r="D8" s="429">
        <v>83638922.120000005</v>
      </c>
      <c r="E8" s="430">
        <v>67295563.340000004</v>
      </c>
      <c r="F8" s="429">
        <v>80.459625296758901</v>
      </c>
      <c r="G8" s="429">
        <v>5791278.7300000004</v>
      </c>
      <c r="H8" s="429">
        <v>6.9241431898070465</v>
      </c>
      <c r="I8" s="429">
        <v>73086842.070000008</v>
      </c>
      <c r="J8" s="832">
        <v>87.383768486565955</v>
      </c>
      <c r="K8" s="429">
        <v>10552080.049999997</v>
      </c>
    </row>
    <row r="9" spans="1:11" s="424" customFormat="1" ht="27.95" customHeight="1" thickTop="1">
      <c r="A9" s="431">
        <v>1</v>
      </c>
      <c r="B9" s="431">
        <v>1500400123</v>
      </c>
      <c r="C9" s="432" t="s">
        <v>85</v>
      </c>
      <c r="D9" s="433">
        <v>11686868.65</v>
      </c>
      <c r="E9" s="434">
        <v>7672122.9199999999</v>
      </c>
      <c r="F9" s="435">
        <v>65.647378692837449</v>
      </c>
      <c r="G9" s="435">
        <v>3798300</v>
      </c>
      <c r="H9" s="435">
        <v>32.500579186367425</v>
      </c>
      <c r="I9" s="435">
        <v>11470422.92</v>
      </c>
      <c r="J9" s="833">
        <v>98.147957879204881</v>
      </c>
      <c r="K9" s="435">
        <v>216445.73000000045</v>
      </c>
    </row>
    <row r="10" spans="1:11" s="424" customFormat="1" ht="27.95" customHeight="1">
      <c r="A10" s="188">
        <v>2</v>
      </c>
      <c r="B10" s="188">
        <v>1500400119</v>
      </c>
      <c r="C10" s="189" t="s">
        <v>81</v>
      </c>
      <c r="D10" s="192">
        <v>7297738.9699999997</v>
      </c>
      <c r="E10" s="436">
        <v>6527023.54</v>
      </c>
      <c r="F10" s="437">
        <v>89.438983318418153</v>
      </c>
      <c r="G10" s="437">
        <v>554060</v>
      </c>
      <c r="H10" s="437">
        <v>7.5922145513516499</v>
      </c>
      <c r="I10" s="437">
        <v>7081083.54</v>
      </c>
      <c r="J10" s="834">
        <v>97.031197869769798</v>
      </c>
      <c r="K10" s="438">
        <v>216655.4299999997</v>
      </c>
    </row>
    <row r="11" spans="1:11" s="424" customFormat="1" ht="27.95" customHeight="1">
      <c r="A11" s="188">
        <v>3</v>
      </c>
      <c r="B11" s="188">
        <v>1500400121</v>
      </c>
      <c r="C11" s="189" t="s">
        <v>83</v>
      </c>
      <c r="D11" s="192">
        <v>5850634.2800000003</v>
      </c>
      <c r="E11" s="436">
        <v>5086220.16</v>
      </c>
      <c r="F11" s="437">
        <v>86.934508577760553</v>
      </c>
      <c r="G11" s="437">
        <v>587168.73</v>
      </c>
      <c r="H11" s="437">
        <v>10.035984166831224</v>
      </c>
      <c r="I11" s="437">
        <v>5673388.8900000006</v>
      </c>
      <c r="J11" s="834">
        <v>96.97049274459178</v>
      </c>
      <c r="K11" s="438">
        <v>177245.38999999966</v>
      </c>
    </row>
    <row r="12" spans="1:11" s="424" customFormat="1" ht="27.95" customHeight="1">
      <c r="A12" s="188">
        <v>4</v>
      </c>
      <c r="B12" s="188">
        <v>1500400116</v>
      </c>
      <c r="C12" s="189" t="s">
        <v>79</v>
      </c>
      <c r="D12" s="192">
        <v>7271144.4000000004</v>
      </c>
      <c r="E12" s="436">
        <v>7050860.3499999996</v>
      </c>
      <c r="F12" s="437">
        <v>96.970434942813128</v>
      </c>
      <c r="G12" s="437">
        <v>0</v>
      </c>
      <c r="H12" s="437">
        <v>0</v>
      </c>
      <c r="I12" s="437">
        <v>7050860.3499999996</v>
      </c>
      <c r="J12" s="834">
        <v>96.970434942813128</v>
      </c>
      <c r="K12" s="438">
        <v>220284.05000000075</v>
      </c>
    </row>
    <row r="13" spans="1:11" s="424" customFormat="1" ht="27.95" customHeight="1">
      <c r="A13" s="188">
        <v>5</v>
      </c>
      <c r="B13" s="188">
        <v>1500400117</v>
      </c>
      <c r="C13" s="189" t="s">
        <v>149</v>
      </c>
      <c r="D13" s="192">
        <v>7373279.9400000004</v>
      </c>
      <c r="E13" s="436">
        <v>6831035.2800000003</v>
      </c>
      <c r="F13" s="437">
        <v>92.645814828509003</v>
      </c>
      <c r="G13" s="437">
        <v>207900</v>
      </c>
      <c r="H13" s="437">
        <v>2.8196406713400872</v>
      </c>
      <c r="I13" s="437">
        <v>7038935.2800000003</v>
      </c>
      <c r="J13" s="834">
        <v>95.465455499849085</v>
      </c>
      <c r="K13" s="438">
        <v>334344.66000000015</v>
      </c>
    </row>
    <row r="14" spans="1:11" s="424" customFormat="1" ht="27.95" customHeight="1">
      <c r="A14" s="188">
        <v>6</v>
      </c>
      <c r="B14" s="188">
        <v>1500400114</v>
      </c>
      <c r="C14" s="189" t="s">
        <v>77</v>
      </c>
      <c r="D14" s="192">
        <v>5203730.3499999996</v>
      </c>
      <c r="E14" s="436">
        <v>4946396.53</v>
      </c>
      <c r="F14" s="437">
        <v>95.054820240637568</v>
      </c>
      <c r="G14" s="437">
        <v>0</v>
      </c>
      <c r="H14" s="437">
        <v>0</v>
      </c>
      <c r="I14" s="437">
        <v>4946396.53</v>
      </c>
      <c r="J14" s="834">
        <v>95.054820240637568</v>
      </c>
      <c r="K14" s="438">
        <v>257333.81999999937</v>
      </c>
    </row>
    <row r="15" spans="1:11" s="424" customFormat="1" ht="27.95" customHeight="1">
      <c r="A15" s="188">
        <v>7</v>
      </c>
      <c r="B15" s="188">
        <v>1500400122</v>
      </c>
      <c r="C15" s="189" t="s">
        <v>84</v>
      </c>
      <c r="D15" s="192">
        <v>6502372.0199999996</v>
      </c>
      <c r="E15" s="436">
        <v>6015161.6299999999</v>
      </c>
      <c r="F15" s="437">
        <v>92.50718986084712</v>
      </c>
      <c r="G15" s="437">
        <v>161500</v>
      </c>
      <c r="H15" s="437">
        <v>2.483709014237546</v>
      </c>
      <c r="I15" s="437">
        <v>6176661.6299999999</v>
      </c>
      <c r="J15" s="834">
        <v>94.990898875084667</v>
      </c>
      <c r="K15" s="438">
        <v>325710.38999999966</v>
      </c>
    </row>
    <row r="16" spans="1:11" s="424" customFormat="1" ht="27.95" customHeight="1">
      <c r="A16" s="188">
        <v>8</v>
      </c>
      <c r="B16" s="188">
        <v>1500400115</v>
      </c>
      <c r="C16" s="619" t="s">
        <v>78</v>
      </c>
      <c r="D16" s="192">
        <v>4989997.03</v>
      </c>
      <c r="E16" s="436">
        <v>4654520.6500000004</v>
      </c>
      <c r="F16" s="437">
        <v>93.277022451454258</v>
      </c>
      <c r="G16" s="437">
        <v>0</v>
      </c>
      <c r="H16" s="437">
        <v>0</v>
      </c>
      <c r="I16" s="437">
        <v>4654520.6500000004</v>
      </c>
      <c r="J16" s="834">
        <v>93.277022451454258</v>
      </c>
      <c r="K16" s="438">
        <v>335476.37999999989</v>
      </c>
    </row>
    <row r="17" spans="1:11" s="424" customFormat="1" ht="27.95" customHeight="1">
      <c r="A17" s="188">
        <v>9</v>
      </c>
      <c r="B17" s="868">
        <v>1500400113</v>
      </c>
      <c r="C17" s="189" t="s">
        <v>76</v>
      </c>
      <c r="D17" s="192">
        <v>6072711.54</v>
      </c>
      <c r="E17" s="436">
        <v>5519612.5800000001</v>
      </c>
      <c r="F17" s="437">
        <v>90.892059397901193</v>
      </c>
      <c r="G17" s="437">
        <v>0</v>
      </c>
      <c r="H17" s="437">
        <v>0</v>
      </c>
      <c r="I17" s="437">
        <v>5519612.5800000001</v>
      </c>
      <c r="J17" s="834">
        <v>90.892059397901193</v>
      </c>
      <c r="K17" s="438">
        <v>553098.96</v>
      </c>
    </row>
    <row r="18" spans="1:11" s="424" customFormat="1" ht="27.95" customHeight="1">
      <c r="A18" s="188">
        <v>10</v>
      </c>
      <c r="B18" s="188">
        <v>1500400120</v>
      </c>
      <c r="C18" s="189" t="s">
        <v>173</v>
      </c>
      <c r="D18" s="192">
        <v>6492068.4000000004</v>
      </c>
      <c r="E18" s="436">
        <v>5388784.4500000002</v>
      </c>
      <c r="F18" s="437">
        <v>83.005663495473954</v>
      </c>
      <c r="G18" s="437">
        <v>149450</v>
      </c>
      <c r="H18" s="437">
        <v>2.3020398244725824</v>
      </c>
      <c r="I18" s="437">
        <v>5538234.4500000002</v>
      </c>
      <c r="J18" s="834">
        <v>85.307703319946526</v>
      </c>
      <c r="K18" s="438">
        <v>953833.95000000019</v>
      </c>
    </row>
    <row r="19" spans="1:11" s="424" customFormat="1" ht="27.95" customHeight="1">
      <c r="A19" s="188">
        <v>11</v>
      </c>
      <c r="B19" s="188">
        <v>1500400118</v>
      </c>
      <c r="C19" s="189" t="s">
        <v>80</v>
      </c>
      <c r="D19" s="192">
        <v>14898376.539999999</v>
      </c>
      <c r="E19" s="436">
        <v>7603825.25</v>
      </c>
      <c r="F19" s="437">
        <v>51.037945171977782</v>
      </c>
      <c r="G19" s="437">
        <v>332900</v>
      </c>
      <c r="H19" s="437">
        <v>2.2344716493519368</v>
      </c>
      <c r="I19" s="437">
        <v>7936725.25</v>
      </c>
      <c r="J19" s="834">
        <v>53.27241682132972</v>
      </c>
      <c r="K19" s="437">
        <v>6961651.2899999991</v>
      </c>
    </row>
    <row r="20" spans="1:11" s="444" customFormat="1" ht="27.95" customHeight="1">
      <c r="A20" s="439"/>
      <c r="B20" s="440"/>
      <c r="C20" s="441"/>
      <c r="D20" s="442"/>
      <c r="E20" s="442"/>
      <c r="F20" s="443"/>
      <c r="G20" s="443"/>
      <c r="H20" s="443"/>
      <c r="I20" s="443"/>
      <c r="J20" s="835"/>
      <c r="K20" s="442"/>
    </row>
    <row r="21" spans="1:11" s="144" customFormat="1" ht="43.5" customHeight="1">
      <c r="A21" s="145"/>
      <c r="B21" s="146"/>
      <c r="C21" s="147"/>
      <c r="D21" s="84"/>
      <c r="E21" s="84"/>
      <c r="F21" s="85"/>
      <c r="G21" s="85"/>
      <c r="H21" s="85"/>
      <c r="I21" s="85"/>
      <c r="J21" s="836"/>
      <c r="K21" s="148"/>
    </row>
    <row r="22" spans="1:11" s="144" customFormat="1" ht="43.5" customHeight="1">
      <c r="A22" s="145"/>
      <c r="B22" s="149"/>
      <c r="C22" s="149" t="s">
        <v>174</v>
      </c>
      <c r="D22" s="86"/>
      <c r="E22" s="87"/>
      <c r="F22" s="87"/>
      <c r="G22" s="87"/>
      <c r="H22" s="87"/>
      <c r="I22" s="87"/>
      <c r="J22" s="837"/>
      <c r="K22" s="87"/>
    </row>
    <row r="23" spans="1:11" s="144" customFormat="1" ht="43.5" customHeight="1">
      <c r="A23" s="145"/>
      <c r="B23" s="149"/>
      <c r="C23" s="150" t="s">
        <v>126</v>
      </c>
      <c r="D23" s="86"/>
      <c r="E23" s="87">
        <f>17171349.63-E24</f>
        <v>13270849.629999999</v>
      </c>
      <c r="F23" s="87"/>
      <c r="G23" s="87"/>
      <c r="H23" s="87"/>
      <c r="I23" s="87"/>
      <c r="J23" s="837"/>
      <c r="K23" s="87"/>
    </row>
    <row r="24" spans="1:11" s="144" customFormat="1" ht="43.5" customHeight="1">
      <c r="A24" s="145"/>
      <c r="B24" s="149"/>
      <c r="C24" s="150" t="s">
        <v>8</v>
      </c>
      <c r="D24" s="86"/>
      <c r="E24" s="87">
        <v>3900500</v>
      </c>
      <c r="F24" s="87"/>
      <c r="G24" s="87"/>
      <c r="H24" s="87"/>
      <c r="I24" s="87"/>
      <c r="J24" s="837"/>
      <c r="K24" s="87"/>
    </row>
    <row r="25" spans="1:11" s="144" customFormat="1" ht="43.5" customHeight="1">
      <c r="A25" s="145"/>
      <c r="B25" s="149"/>
      <c r="C25" s="150" t="s">
        <v>127</v>
      </c>
      <c r="D25" s="86"/>
      <c r="E25" s="87"/>
      <c r="F25" s="87"/>
      <c r="G25" s="87"/>
      <c r="H25" s="87"/>
      <c r="I25" s="87"/>
      <c r="J25" s="837"/>
      <c r="K25" s="87"/>
    </row>
    <row r="26" spans="1:11" s="144" customFormat="1" ht="43.5" customHeight="1">
      <c r="A26" s="145"/>
      <c r="B26" s="149"/>
      <c r="C26" s="150" t="s">
        <v>128</v>
      </c>
      <c r="D26" s="86"/>
      <c r="E26" s="87">
        <f>58373920</f>
        <v>58373920</v>
      </c>
      <c r="F26" s="87"/>
      <c r="G26" s="87"/>
      <c r="H26" s="87"/>
      <c r="I26" s="87"/>
      <c r="J26" s="837"/>
      <c r="K26" s="87"/>
    </row>
    <row r="27" spans="1:11" s="144" customFormat="1" ht="43.5" customHeight="1">
      <c r="A27" s="145"/>
      <c r="B27" s="149"/>
      <c r="C27" s="145" t="s">
        <v>183</v>
      </c>
      <c r="D27" s="86"/>
      <c r="E27" s="88"/>
      <c r="F27" s="87"/>
      <c r="G27" s="87"/>
      <c r="H27" s="87"/>
      <c r="I27" s="87"/>
      <c r="J27" s="837"/>
      <c r="K27" s="87"/>
    </row>
    <row r="28" spans="1:11" s="144" customFormat="1" ht="43.5" customHeight="1">
      <c r="A28" s="145"/>
      <c r="B28" s="149"/>
      <c r="C28" s="150" t="s">
        <v>129</v>
      </c>
      <c r="D28" s="86"/>
      <c r="E28" s="87"/>
      <c r="F28" s="87"/>
      <c r="G28" s="87"/>
      <c r="H28" s="87"/>
      <c r="I28" s="87"/>
      <c r="J28" s="837"/>
      <c r="K28" s="87"/>
    </row>
    <row r="29" spans="1:11" s="144" customFormat="1" ht="43.5" customHeight="1">
      <c r="A29" s="145"/>
      <c r="B29" s="149"/>
      <c r="C29" s="150" t="s">
        <v>130</v>
      </c>
      <c r="D29" s="86"/>
      <c r="E29" s="88">
        <f>3501600-28000</f>
        <v>3473600</v>
      </c>
      <c r="F29" s="838"/>
      <c r="G29" s="145"/>
      <c r="H29" s="838"/>
      <c r="I29" s="145"/>
      <c r="J29" s="837"/>
      <c r="K29" s="87"/>
    </row>
    <row r="30" spans="1:11" s="144" customFormat="1" ht="43.5" customHeight="1">
      <c r="A30" s="145"/>
      <c r="B30" s="149"/>
      <c r="C30" s="145"/>
      <c r="D30" s="89"/>
      <c r="E30" s="90">
        <f>SUM(E23:E29)</f>
        <v>79018869.629999995</v>
      </c>
      <c r="F30" s="87"/>
      <c r="G30" s="87"/>
      <c r="H30" s="87"/>
      <c r="I30" s="87"/>
      <c r="J30" s="837"/>
      <c r="K30" s="87"/>
    </row>
    <row r="31" spans="1:11" s="151" customFormat="1" ht="43.5" customHeight="1">
      <c r="A31" s="152"/>
      <c r="B31" s="153"/>
      <c r="C31" s="152"/>
      <c r="D31" s="91"/>
      <c r="E31" s="91"/>
      <c r="F31" s="91"/>
      <c r="G31" s="91"/>
      <c r="H31" s="91"/>
      <c r="I31" s="91"/>
      <c r="J31" s="839"/>
      <c r="K31" s="91"/>
    </row>
    <row r="32" spans="1:11" s="143" customFormat="1" ht="43.5" customHeight="1">
      <c r="A32" s="147"/>
      <c r="B32" s="154"/>
      <c r="C32" s="147"/>
      <c r="D32" s="84"/>
      <c r="E32" s="84"/>
      <c r="F32" s="84"/>
      <c r="G32" s="84"/>
      <c r="H32" s="84"/>
      <c r="I32" s="84"/>
      <c r="J32" s="840"/>
      <c r="K32" s="84"/>
    </row>
    <row r="33" spans="1:11" s="143" customFormat="1" ht="43.5" customHeight="1">
      <c r="A33" s="147"/>
      <c r="B33" s="154"/>
      <c r="C33" s="147"/>
      <c r="D33" s="84"/>
      <c r="E33" s="84"/>
      <c r="F33" s="84"/>
      <c r="G33" s="84"/>
      <c r="H33" s="84"/>
      <c r="I33" s="84"/>
      <c r="J33" s="840"/>
      <c r="K33" s="84"/>
    </row>
    <row r="34" spans="1:11" s="143" customFormat="1" ht="43.5" customHeight="1">
      <c r="A34" s="147"/>
      <c r="B34" s="154"/>
      <c r="C34" s="147"/>
      <c r="D34" s="84"/>
      <c r="E34" s="84"/>
      <c r="F34" s="84"/>
      <c r="G34" s="84"/>
      <c r="H34" s="84"/>
      <c r="I34" s="84"/>
      <c r="J34" s="840"/>
      <c r="K34" s="84"/>
    </row>
    <row r="35" spans="1:11" s="143" customFormat="1" ht="43.5" customHeight="1">
      <c r="A35" s="147"/>
      <c r="B35" s="154"/>
      <c r="C35" s="147"/>
      <c r="D35" s="92"/>
      <c r="E35" s="92"/>
      <c r="F35" s="84"/>
      <c r="G35" s="84"/>
      <c r="H35" s="84"/>
      <c r="I35" s="84"/>
      <c r="J35" s="840"/>
      <c r="K35" s="84"/>
    </row>
    <row r="36" spans="1:11" s="143" customFormat="1" ht="43.5" customHeight="1">
      <c r="A36" s="147"/>
      <c r="B36" s="154"/>
      <c r="C36" s="147"/>
      <c r="D36" s="92"/>
      <c r="E36" s="92"/>
      <c r="F36" s="84"/>
      <c r="G36" s="84"/>
      <c r="H36" s="84"/>
      <c r="I36" s="84"/>
      <c r="J36" s="840"/>
      <c r="K36" s="84"/>
    </row>
    <row r="37" spans="1:11" s="143" customFormat="1" ht="43.5" customHeight="1">
      <c r="A37" s="147"/>
      <c r="B37" s="154"/>
      <c r="C37" s="147"/>
      <c r="D37" s="92"/>
      <c r="E37" s="92"/>
      <c r="F37" s="84"/>
      <c r="G37" s="84"/>
      <c r="H37" s="84"/>
      <c r="I37" s="84"/>
      <c r="J37" s="840"/>
      <c r="K37" s="84"/>
    </row>
    <row r="38" spans="1:11" s="2" customFormat="1" ht="43.5" customHeight="1">
      <c r="A38" s="114"/>
      <c r="B38" s="141"/>
      <c r="C38" s="114"/>
      <c r="D38" s="93"/>
      <c r="E38" s="93"/>
      <c r="F38" s="81"/>
      <c r="G38" s="81"/>
      <c r="H38" s="81"/>
      <c r="I38" s="81"/>
      <c r="J38" s="841"/>
      <c r="K38" s="81"/>
    </row>
    <row r="39" spans="1:11" s="2" customFormat="1" ht="43.5" customHeight="1">
      <c r="A39" s="114"/>
      <c r="B39" s="141"/>
      <c r="C39" s="114"/>
      <c r="D39" s="93"/>
      <c r="E39" s="93"/>
      <c r="F39" s="81"/>
      <c r="G39" s="81"/>
      <c r="H39" s="81"/>
      <c r="I39" s="81"/>
      <c r="J39" s="841"/>
      <c r="K39" s="81"/>
    </row>
  </sheetData>
  <mergeCells count="13">
    <mergeCell ref="D5:D7"/>
    <mergeCell ref="A1:K1"/>
    <mergeCell ref="A2:K2"/>
    <mergeCell ref="A3:K3"/>
    <mergeCell ref="A4:K4"/>
    <mergeCell ref="E5:J5"/>
    <mergeCell ref="K5:K7"/>
    <mergeCell ref="G6:H6"/>
    <mergeCell ref="I6:J6"/>
    <mergeCell ref="A5:A7"/>
    <mergeCell ref="B5:B7"/>
    <mergeCell ref="C5:C7"/>
    <mergeCell ref="E6:F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F14" sqref="F14"/>
    </sheetView>
  </sheetViews>
  <sheetFormatPr defaultColWidth="9.140625" defaultRowHeight="27.75"/>
  <cols>
    <col min="1" max="1" width="7.42578125" style="114" customWidth="1"/>
    <col min="2" max="2" width="17.7109375" style="141" customWidth="1"/>
    <col min="3" max="3" width="21.7109375" style="114" customWidth="1"/>
    <col min="4" max="4" width="22.7109375" style="81" bestFit="1" customWidth="1"/>
    <col min="5" max="5" width="22.28515625" style="81" bestFit="1" customWidth="1"/>
    <col min="6" max="6" width="12.7109375" style="848" customWidth="1"/>
    <col min="7" max="7" width="20.7109375" style="81" customWidth="1"/>
    <col min="8" max="8" width="12.7109375" style="849" customWidth="1"/>
    <col min="9" max="9" width="22.140625" style="81" bestFit="1" customWidth="1"/>
    <col min="10" max="10" width="12.7109375" style="849" customWidth="1"/>
    <col min="11" max="11" width="20.7109375" style="82" customWidth="1"/>
    <col min="12" max="12" width="9.140625" style="658"/>
    <col min="13" max="16384" width="9.140625" style="2"/>
  </cols>
  <sheetData>
    <row r="1" spans="1:11" s="191" customFormat="1" ht="30" customHeight="1">
      <c r="A1" s="893" t="s">
        <v>211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</row>
    <row r="2" spans="1:11" s="191" customFormat="1" ht="30" customHeight="1">
      <c r="A2" s="893" t="s">
        <v>188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</row>
    <row r="3" spans="1:11" s="191" customFormat="1" ht="30" customHeight="1">
      <c r="A3" s="893" t="str">
        <f>[5]จังหวัด!A3</f>
        <v xml:space="preserve">ข้อมูลสะสมตั้งแต่วันที่ 1 ตุลาคม 2567 ถึงวันที่ 12 กันยายน 2568 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</row>
    <row r="4" spans="1:11" s="191" customFormat="1" ht="30" customHeight="1">
      <c r="A4" s="923" t="s">
        <v>111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</row>
    <row r="5" spans="1:11" s="424" customFormat="1" ht="27.95" customHeight="1">
      <c r="A5" s="933" t="s">
        <v>597</v>
      </c>
      <c r="B5" s="890" t="s">
        <v>74</v>
      </c>
      <c r="C5" s="890" t="s">
        <v>75</v>
      </c>
      <c r="D5" s="946" t="s">
        <v>131</v>
      </c>
      <c r="E5" s="940" t="s">
        <v>143</v>
      </c>
      <c r="F5" s="941"/>
      <c r="G5" s="941"/>
      <c r="H5" s="941"/>
      <c r="I5" s="941"/>
      <c r="J5" s="942"/>
      <c r="K5" s="943" t="s">
        <v>4</v>
      </c>
    </row>
    <row r="6" spans="1:11" s="426" customFormat="1" ht="27.95" customHeight="1">
      <c r="A6" s="934"/>
      <c r="B6" s="935"/>
      <c r="C6" s="935"/>
      <c r="D6" s="947"/>
      <c r="E6" s="936" t="s">
        <v>113</v>
      </c>
      <c r="F6" s="937"/>
      <c r="G6" s="938" t="s">
        <v>87</v>
      </c>
      <c r="H6" s="939"/>
      <c r="I6" s="920" t="s">
        <v>386</v>
      </c>
      <c r="J6" s="921"/>
      <c r="K6" s="944"/>
    </row>
    <row r="7" spans="1:11" s="424" customFormat="1" ht="27.95" customHeight="1">
      <c r="A7" s="949"/>
      <c r="B7" s="891"/>
      <c r="C7" s="891"/>
      <c r="D7" s="948"/>
      <c r="E7" s="73" t="s">
        <v>110</v>
      </c>
      <c r="F7" s="842" t="s">
        <v>7</v>
      </c>
      <c r="G7" s="425" t="s">
        <v>110</v>
      </c>
      <c r="H7" s="843" t="s">
        <v>7</v>
      </c>
      <c r="I7" s="425" t="s">
        <v>110</v>
      </c>
      <c r="J7" s="843" t="s">
        <v>7</v>
      </c>
      <c r="K7" s="945"/>
    </row>
    <row r="8" spans="1:11" s="424" customFormat="1" ht="27.95" customHeight="1" thickBot="1">
      <c r="A8" s="907" t="s">
        <v>12</v>
      </c>
      <c r="B8" s="908"/>
      <c r="C8" s="909"/>
      <c r="D8" s="429">
        <v>1688529415.9500003</v>
      </c>
      <c r="E8" s="429">
        <v>1582230199.7999992</v>
      </c>
      <c r="F8" s="429">
        <v>93.704627521090899</v>
      </c>
      <c r="G8" s="429">
        <v>43532395.490000002</v>
      </c>
      <c r="H8" s="429">
        <v>2.5781247918330052</v>
      </c>
      <c r="I8" s="429">
        <v>1625762595.2899992</v>
      </c>
      <c r="J8" s="429">
        <v>96.282752312923904</v>
      </c>
      <c r="K8" s="429">
        <v>62766820.659999989</v>
      </c>
    </row>
    <row r="9" spans="1:11" s="424" customFormat="1" ht="27.95" customHeight="1" thickTop="1">
      <c r="A9" s="431">
        <v>1</v>
      </c>
      <c r="B9" s="431">
        <v>1500400097</v>
      </c>
      <c r="C9" s="432" t="s">
        <v>71</v>
      </c>
      <c r="D9" s="445">
        <v>15514293.109999999</v>
      </c>
      <c r="E9" s="445">
        <v>15455473.529999999</v>
      </c>
      <c r="F9" s="435">
        <v>99.620868449609958</v>
      </c>
      <c r="G9" s="445">
        <v>0</v>
      </c>
      <c r="H9" s="844">
        <v>0</v>
      </c>
      <c r="I9" s="445">
        <v>15455473.529999999</v>
      </c>
      <c r="J9" s="435">
        <v>99.620868449609958</v>
      </c>
      <c r="K9" s="446">
        <v>58819.580000000075</v>
      </c>
    </row>
    <row r="10" spans="1:11" s="424" customFormat="1" ht="27.95" customHeight="1">
      <c r="A10" s="188">
        <v>2</v>
      </c>
      <c r="B10" s="188">
        <v>1500400124</v>
      </c>
      <c r="C10" s="189" t="s">
        <v>73</v>
      </c>
      <c r="D10" s="190">
        <v>16157966.140000001</v>
      </c>
      <c r="E10" s="190">
        <v>15925328.99</v>
      </c>
      <c r="F10" s="437">
        <v>98.560232469951188</v>
      </c>
      <c r="G10" s="190">
        <v>144795.78</v>
      </c>
      <c r="H10" s="620">
        <v>0.89612627446686799</v>
      </c>
      <c r="I10" s="190">
        <v>16070124.77</v>
      </c>
      <c r="J10" s="437">
        <v>99.456358744418054</v>
      </c>
      <c r="K10" s="447">
        <v>87841.370000001043</v>
      </c>
    </row>
    <row r="11" spans="1:11" s="424" customFormat="1" ht="27.95" customHeight="1">
      <c r="A11" s="188">
        <v>3</v>
      </c>
      <c r="B11" s="188">
        <v>1500400049</v>
      </c>
      <c r="C11" s="189" t="s">
        <v>98</v>
      </c>
      <c r="D11" s="190">
        <v>15083985.550000001</v>
      </c>
      <c r="E11" s="190">
        <v>14859324.27</v>
      </c>
      <c r="F11" s="437">
        <v>98.510597353363281</v>
      </c>
      <c r="G11" s="190">
        <v>139750</v>
      </c>
      <c r="H11" s="620">
        <v>0.9264792752337262</v>
      </c>
      <c r="I11" s="190">
        <v>14999074.27</v>
      </c>
      <c r="J11" s="437">
        <v>99.437076628596998</v>
      </c>
      <c r="K11" s="447">
        <v>84911.280000001192</v>
      </c>
    </row>
    <row r="12" spans="1:11" s="424" customFormat="1" ht="27.95" customHeight="1">
      <c r="A12" s="188">
        <v>4</v>
      </c>
      <c r="B12" s="188">
        <v>1500400091</v>
      </c>
      <c r="C12" s="189" t="s">
        <v>67</v>
      </c>
      <c r="D12" s="190">
        <v>14547175.77</v>
      </c>
      <c r="E12" s="190">
        <v>14447567.6</v>
      </c>
      <c r="F12" s="437">
        <v>99.315274857643388</v>
      </c>
      <c r="G12" s="190">
        <v>0</v>
      </c>
      <c r="H12" s="620">
        <v>0</v>
      </c>
      <c r="I12" s="190">
        <v>14447567.6</v>
      </c>
      <c r="J12" s="437">
        <v>99.315274857643388</v>
      </c>
      <c r="K12" s="447">
        <v>99608.169999999925</v>
      </c>
    </row>
    <row r="13" spans="1:11" s="424" customFormat="1" ht="27.95" customHeight="1">
      <c r="A13" s="188">
        <v>5</v>
      </c>
      <c r="B13" s="188">
        <v>1500400052</v>
      </c>
      <c r="C13" s="189" t="s">
        <v>42</v>
      </c>
      <c r="D13" s="190">
        <v>23442179.690000001</v>
      </c>
      <c r="E13" s="190">
        <v>23273193.829999998</v>
      </c>
      <c r="F13" s="437">
        <v>99.279137596270161</v>
      </c>
      <c r="G13" s="190">
        <v>0</v>
      </c>
      <c r="H13" s="620">
        <v>0</v>
      </c>
      <c r="I13" s="190">
        <v>23273193.829999998</v>
      </c>
      <c r="J13" s="437">
        <v>99.279137596270161</v>
      </c>
      <c r="K13" s="447">
        <v>168985.86000000313</v>
      </c>
    </row>
    <row r="14" spans="1:11" s="424" customFormat="1" ht="27.95" customHeight="1">
      <c r="A14" s="188">
        <v>6</v>
      </c>
      <c r="B14" s="188">
        <v>1500400077</v>
      </c>
      <c r="C14" s="189" t="s">
        <v>103</v>
      </c>
      <c r="D14" s="190">
        <v>17968943.079999998</v>
      </c>
      <c r="E14" s="190">
        <v>17798857.850000001</v>
      </c>
      <c r="F14" s="437">
        <v>99.053448890996236</v>
      </c>
      <c r="G14" s="190">
        <v>0</v>
      </c>
      <c r="H14" s="620">
        <v>0</v>
      </c>
      <c r="I14" s="190">
        <v>17798857.850000001</v>
      </c>
      <c r="J14" s="437">
        <v>99.053448890996236</v>
      </c>
      <c r="K14" s="447">
        <v>170085.22999999672</v>
      </c>
    </row>
    <row r="15" spans="1:11" s="424" customFormat="1" ht="27.95" customHeight="1">
      <c r="A15" s="188">
        <v>7</v>
      </c>
      <c r="B15" s="188">
        <v>1500400066</v>
      </c>
      <c r="C15" s="189" t="s">
        <v>51</v>
      </c>
      <c r="D15" s="190">
        <v>16965635.870000001</v>
      </c>
      <c r="E15" s="190">
        <v>16621360.76</v>
      </c>
      <c r="F15" s="437">
        <v>97.970750329442254</v>
      </c>
      <c r="G15" s="190">
        <v>177500</v>
      </c>
      <c r="H15" s="620">
        <v>1.0462325217875845</v>
      </c>
      <c r="I15" s="190">
        <v>16798860.759999998</v>
      </c>
      <c r="J15" s="437">
        <v>99.016982851229827</v>
      </c>
      <c r="K15" s="447">
        <v>166775.11000000313</v>
      </c>
    </row>
    <row r="16" spans="1:11" s="424" customFormat="1" ht="27.95" customHeight="1">
      <c r="A16" s="188">
        <v>8</v>
      </c>
      <c r="B16" s="188">
        <v>1500400053</v>
      </c>
      <c r="C16" s="189" t="s">
        <v>43</v>
      </c>
      <c r="D16" s="190">
        <v>17180173.93</v>
      </c>
      <c r="E16" s="190">
        <v>17010375.530000001</v>
      </c>
      <c r="F16" s="437">
        <v>99.011660762621858</v>
      </c>
      <c r="G16" s="190">
        <v>0</v>
      </c>
      <c r="H16" s="620">
        <v>0</v>
      </c>
      <c r="I16" s="190">
        <v>17010375.530000001</v>
      </c>
      <c r="J16" s="437">
        <v>99.011660762621858</v>
      </c>
      <c r="K16" s="447">
        <v>169798.39999999851</v>
      </c>
    </row>
    <row r="17" spans="1:11" s="424" customFormat="1" ht="27.95" customHeight="1">
      <c r="A17" s="188">
        <v>9</v>
      </c>
      <c r="B17" s="188">
        <v>1500400026</v>
      </c>
      <c r="C17" s="189" t="s">
        <v>89</v>
      </c>
      <c r="D17" s="190">
        <v>16517752.24</v>
      </c>
      <c r="E17" s="190">
        <v>15761342.050000001</v>
      </c>
      <c r="F17" s="437">
        <v>95.420622739647044</v>
      </c>
      <c r="G17" s="190">
        <v>572000</v>
      </c>
      <c r="H17" s="620">
        <v>3.4629409116261209</v>
      </c>
      <c r="I17" s="190">
        <v>16333342.050000001</v>
      </c>
      <c r="J17" s="437">
        <v>98.883563651273164</v>
      </c>
      <c r="K17" s="447">
        <v>184410.18999999948</v>
      </c>
    </row>
    <row r="18" spans="1:11" s="424" customFormat="1" ht="27.95" customHeight="1">
      <c r="A18" s="188">
        <v>10</v>
      </c>
      <c r="B18" s="188">
        <v>1500400044</v>
      </c>
      <c r="C18" s="189" t="s">
        <v>38</v>
      </c>
      <c r="D18" s="190">
        <v>38401879.859999999</v>
      </c>
      <c r="E18" s="190">
        <v>37188091.740000002</v>
      </c>
      <c r="F18" s="437">
        <v>96.839248171118044</v>
      </c>
      <c r="G18" s="190">
        <v>776000</v>
      </c>
      <c r="H18" s="620">
        <v>2.0207344089118244</v>
      </c>
      <c r="I18" s="190">
        <v>37964091.740000002</v>
      </c>
      <c r="J18" s="437">
        <v>98.859982580029879</v>
      </c>
      <c r="K18" s="447">
        <v>437788.11999999732</v>
      </c>
    </row>
    <row r="19" spans="1:11" s="424" customFormat="1" ht="27.95" customHeight="1">
      <c r="A19" s="188">
        <v>11</v>
      </c>
      <c r="B19" s="188">
        <v>1500400069</v>
      </c>
      <c r="C19" s="189" t="s">
        <v>53</v>
      </c>
      <c r="D19" s="190">
        <v>26882783.129999999</v>
      </c>
      <c r="E19" s="190">
        <v>26562937.48</v>
      </c>
      <c r="F19" s="437">
        <v>98.810221216853606</v>
      </c>
      <c r="G19" s="190">
        <v>6735</v>
      </c>
      <c r="H19" s="620">
        <v>2.5053209585595464E-2</v>
      </c>
      <c r="I19" s="190">
        <v>26569672.48</v>
      </c>
      <c r="J19" s="437">
        <v>98.835274426439199</v>
      </c>
      <c r="K19" s="447">
        <v>313110.64999999851</v>
      </c>
    </row>
    <row r="20" spans="1:11" s="424" customFormat="1" ht="27.95" customHeight="1">
      <c r="A20" s="188">
        <v>12</v>
      </c>
      <c r="B20" s="188">
        <v>1500400024</v>
      </c>
      <c r="C20" s="189" t="s">
        <v>27</v>
      </c>
      <c r="D20" s="190">
        <v>17728495.489999998</v>
      </c>
      <c r="E20" s="190">
        <v>17515461.239999998</v>
      </c>
      <c r="F20" s="437">
        <v>98.798351218691025</v>
      </c>
      <c r="G20" s="190">
        <v>0</v>
      </c>
      <c r="H20" s="620">
        <v>0</v>
      </c>
      <c r="I20" s="190">
        <v>17515461.239999998</v>
      </c>
      <c r="J20" s="437">
        <v>98.798351218691025</v>
      </c>
      <c r="K20" s="447">
        <v>213034.25</v>
      </c>
    </row>
    <row r="21" spans="1:11" s="424" customFormat="1" ht="27.95" customHeight="1">
      <c r="A21" s="188">
        <v>13</v>
      </c>
      <c r="B21" s="188">
        <v>1500400085</v>
      </c>
      <c r="C21" s="189" t="s">
        <v>63</v>
      </c>
      <c r="D21" s="190">
        <v>36704837.759999998</v>
      </c>
      <c r="E21" s="190">
        <v>36258831.280000001</v>
      </c>
      <c r="F21" s="437">
        <v>98.784883663248209</v>
      </c>
      <c r="G21" s="190">
        <v>2560</v>
      </c>
      <c r="H21" s="620">
        <v>6.9745574595341843E-3</v>
      </c>
      <c r="I21" s="190">
        <v>36261391.280000001</v>
      </c>
      <c r="J21" s="437">
        <v>98.791858220707752</v>
      </c>
      <c r="K21" s="447">
        <v>443446.47999999672</v>
      </c>
    </row>
    <row r="22" spans="1:11" s="424" customFormat="1" ht="27.95" customHeight="1">
      <c r="A22" s="188">
        <v>14</v>
      </c>
      <c r="B22" s="188">
        <v>1500400078</v>
      </c>
      <c r="C22" s="189" t="s">
        <v>104</v>
      </c>
      <c r="D22" s="190">
        <v>23394273.920000002</v>
      </c>
      <c r="E22" s="190">
        <v>23053885.719999999</v>
      </c>
      <c r="F22" s="437">
        <v>98.544993526347483</v>
      </c>
      <c r="G22" s="190">
        <v>45000</v>
      </c>
      <c r="H22" s="620">
        <v>0.19235476234006579</v>
      </c>
      <c r="I22" s="190">
        <v>23098885.719999999</v>
      </c>
      <c r="J22" s="437">
        <v>98.737348288687556</v>
      </c>
      <c r="K22" s="447">
        <v>295388.20000000298</v>
      </c>
    </row>
    <row r="23" spans="1:11" s="424" customFormat="1" ht="27.95" customHeight="1">
      <c r="A23" s="188">
        <v>15</v>
      </c>
      <c r="B23" s="188">
        <v>1500400047</v>
      </c>
      <c r="C23" s="189" t="s">
        <v>97</v>
      </c>
      <c r="D23" s="190">
        <v>30091070.079999998</v>
      </c>
      <c r="E23" s="190">
        <v>29641878.16</v>
      </c>
      <c r="F23" s="437">
        <v>98.507225170770667</v>
      </c>
      <c r="G23" s="190">
        <v>66000</v>
      </c>
      <c r="H23" s="620">
        <v>0.21933417397431418</v>
      </c>
      <c r="I23" s="190">
        <v>29707878.16</v>
      </c>
      <c r="J23" s="437">
        <v>98.726559344744985</v>
      </c>
      <c r="K23" s="447">
        <v>383191.91999999806</v>
      </c>
    </row>
    <row r="24" spans="1:11" s="424" customFormat="1" ht="27.95" customHeight="1">
      <c r="A24" s="188">
        <v>16</v>
      </c>
      <c r="B24" s="188">
        <v>1500400040</v>
      </c>
      <c r="C24" s="189" t="s">
        <v>34</v>
      </c>
      <c r="D24" s="190">
        <v>17695079.870000001</v>
      </c>
      <c r="E24" s="190">
        <v>17456128.109999999</v>
      </c>
      <c r="F24" s="437">
        <v>98.649614685237353</v>
      </c>
      <c r="G24" s="190">
        <v>0</v>
      </c>
      <c r="H24" s="620">
        <v>0</v>
      </c>
      <c r="I24" s="190">
        <v>17456128.109999999</v>
      </c>
      <c r="J24" s="437">
        <v>98.649614685237353</v>
      </c>
      <c r="K24" s="447">
        <v>238951.76000000164</v>
      </c>
    </row>
    <row r="25" spans="1:11" s="424" customFormat="1" ht="27.95" customHeight="1">
      <c r="A25" s="188">
        <v>17</v>
      </c>
      <c r="B25" s="188">
        <v>1500400074</v>
      </c>
      <c r="C25" s="189" t="s">
        <v>58</v>
      </c>
      <c r="D25" s="190">
        <v>19584767.57</v>
      </c>
      <c r="E25" s="190">
        <v>19317293.489999998</v>
      </c>
      <c r="F25" s="437">
        <v>98.634274933087696</v>
      </c>
      <c r="G25" s="190">
        <v>0</v>
      </c>
      <c r="H25" s="620">
        <v>0</v>
      </c>
      <c r="I25" s="190">
        <v>19317293.489999998</v>
      </c>
      <c r="J25" s="437">
        <v>98.634274933087696</v>
      </c>
      <c r="K25" s="447">
        <v>267474.08000000194</v>
      </c>
    </row>
    <row r="26" spans="1:11" s="424" customFormat="1" ht="27.95" customHeight="1">
      <c r="A26" s="188">
        <v>18</v>
      </c>
      <c r="B26" s="188">
        <v>1500400076</v>
      </c>
      <c r="C26" s="189" t="s">
        <v>60</v>
      </c>
      <c r="D26" s="190">
        <v>23299896.870000001</v>
      </c>
      <c r="E26" s="190">
        <v>22934853.210000001</v>
      </c>
      <c r="F26" s="437">
        <v>98.433282078299598</v>
      </c>
      <c r="G26" s="190">
        <v>42600</v>
      </c>
      <c r="H26" s="620">
        <v>0.18283342727945731</v>
      </c>
      <c r="I26" s="190">
        <v>22977453.210000001</v>
      </c>
      <c r="J26" s="437">
        <v>98.61611550557906</v>
      </c>
      <c r="K26" s="447">
        <v>322443.66000000015</v>
      </c>
    </row>
    <row r="27" spans="1:11" s="424" customFormat="1" ht="27.95" customHeight="1">
      <c r="A27" s="188">
        <v>19</v>
      </c>
      <c r="B27" s="659">
        <v>1500400065</v>
      </c>
      <c r="C27" s="660" t="s">
        <v>50</v>
      </c>
      <c r="D27" s="190">
        <v>21998241.48</v>
      </c>
      <c r="E27" s="190">
        <v>21590092.390000001</v>
      </c>
      <c r="F27" s="437">
        <v>98.144628558736954</v>
      </c>
      <c r="G27" s="190">
        <v>92330</v>
      </c>
      <c r="H27" s="620">
        <v>0.41971536717579483</v>
      </c>
      <c r="I27" s="190">
        <v>21682422.390000001</v>
      </c>
      <c r="J27" s="437">
        <v>98.564343925912752</v>
      </c>
      <c r="K27" s="447">
        <v>315819.08999999985</v>
      </c>
    </row>
    <row r="28" spans="1:11" s="424" customFormat="1" ht="27.95" customHeight="1">
      <c r="A28" s="188">
        <v>20</v>
      </c>
      <c r="B28" s="188">
        <v>1500400070</v>
      </c>
      <c r="C28" s="189" t="s">
        <v>54</v>
      </c>
      <c r="D28" s="190">
        <v>14611260.66</v>
      </c>
      <c r="E28" s="190">
        <v>14319694.189999999</v>
      </c>
      <c r="F28" s="437">
        <v>98.00450846244776</v>
      </c>
      <c r="G28" s="190">
        <v>70917</v>
      </c>
      <c r="H28" s="620">
        <v>0.48535853031589132</v>
      </c>
      <c r="I28" s="190">
        <v>14390611.189999999</v>
      </c>
      <c r="J28" s="437">
        <v>98.489866992763652</v>
      </c>
      <c r="K28" s="447">
        <v>220649.47000000067</v>
      </c>
    </row>
    <row r="29" spans="1:11" s="424" customFormat="1" ht="27.95" customHeight="1">
      <c r="A29" s="188">
        <v>21</v>
      </c>
      <c r="B29" s="188">
        <v>1500400087</v>
      </c>
      <c r="C29" s="189" t="s">
        <v>64</v>
      </c>
      <c r="D29" s="190">
        <v>12386895.24</v>
      </c>
      <c r="E29" s="190">
        <v>11995668.470000001</v>
      </c>
      <c r="F29" s="437">
        <v>96.841607501961889</v>
      </c>
      <c r="G29" s="190">
        <v>199500</v>
      </c>
      <c r="H29" s="620">
        <v>1.6105730785206833</v>
      </c>
      <c r="I29" s="190">
        <v>12195168.470000001</v>
      </c>
      <c r="J29" s="437">
        <v>98.452180580482576</v>
      </c>
      <c r="K29" s="447">
        <v>191726.76999999955</v>
      </c>
    </row>
    <row r="30" spans="1:11" s="424" customFormat="1" ht="27.95" customHeight="1">
      <c r="A30" s="188">
        <v>22</v>
      </c>
      <c r="B30" s="188">
        <v>1500400054</v>
      </c>
      <c r="C30" s="189" t="s">
        <v>44</v>
      </c>
      <c r="D30" s="190">
        <v>27127298.879999999</v>
      </c>
      <c r="E30" s="190">
        <v>26702997.690000001</v>
      </c>
      <c r="F30" s="437">
        <v>98.435888542103172</v>
      </c>
      <c r="G30" s="190">
        <v>0</v>
      </c>
      <c r="H30" s="620">
        <v>0</v>
      </c>
      <c r="I30" s="190">
        <v>26702997.690000001</v>
      </c>
      <c r="J30" s="437">
        <v>98.435888542103172</v>
      </c>
      <c r="K30" s="447">
        <v>424301.18999999762</v>
      </c>
    </row>
    <row r="31" spans="1:11" s="424" customFormat="1" ht="27.95" customHeight="1">
      <c r="A31" s="188">
        <v>23</v>
      </c>
      <c r="B31" s="188">
        <v>1500400038</v>
      </c>
      <c r="C31" s="189" t="s">
        <v>95</v>
      </c>
      <c r="D31" s="190">
        <v>15786554.58</v>
      </c>
      <c r="E31" s="190">
        <v>15102803.49</v>
      </c>
      <c r="F31" s="437">
        <v>95.668775687975355</v>
      </c>
      <c r="G31" s="190">
        <v>436200</v>
      </c>
      <c r="H31" s="620">
        <v>2.7631108345365121</v>
      </c>
      <c r="I31" s="190">
        <v>15539003.49</v>
      </c>
      <c r="J31" s="437">
        <v>98.431886522511874</v>
      </c>
      <c r="K31" s="447">
        <v>247551.08999999985</v>
      </c>
    </row>
    <row r="32" spans="1:11" s="424" customFormat="1" ht="27.95" customHeight="1">
      <c r="A32" s="188">
        <v>24</v>
      </c>
      <c r="B32" s="188">
        <v>1500400034</v>
      </c>
      <c r="C32" s="189" t="s">
        <v>30</v>
      </c>
      <c r="D32" s="190">
        <v>16026706.17</v>
      </c>
      <c r="E32" s="190">
        <v>15767740.16</v>
      </c>
      <c r="F32" s="437">
        <v>98.384159494452135</v>
      </c>
      <c r="G32" s="190">
        <v>5600</v>
      </c>
      <c r="H32" s="620">
        <v>3.4941677601118708E-2</v>
      </c>
      <c r="I32" s="190">
        <v>15773340.16</v>
      </c>
      <c r="J32" s="437">
        <v>98.419101172053246</v>
      </c>
      <c r="K32" s="447">
        <v>253366.00999999978</v>
      </c>
    </row>
    <row r="33" spans="1:11" s="424" customFormat="1" ht="27.95" customHeight="1">
      <c r="A33" s="188">
        <v>25</v>
      </c>
      <c r="B33" s="188">
        <v>1500400046</v>
      </c>
      <c r="C33" s="189" t="s">
        <v>39</v>
      </c>
      <c r="D33" s="190">
        <v>17604699.870000001</v>
      </c>
      <c r="E33" s="190">
        <v>17231499.079999998</v>
      </c>
      <c r="F33" s="437">
        <v>97.880107058025047</v>
      </c>
      <c r="G33" s="190">
        <v>90000</v>
      </c>
      <c r="H33" s="620">
        <v>0.5112271192613066</v>
      </c>
      <c r="I33" s="190">
        <v>17321499.079999998</v>
      </c>
      <c r="J33" s="437">
        <v>98.391334177286353</v>
      </c>
      <c r="K33" s="447">
        <v>283200.79000000283</v>
      </c>
    </row>
    <row r="34" spans="1:11" s="424" customFormat="1" ht="27.95" customHeight="1">
      <c r="A34" s="188">
        <v>26</v>
      </c>
      <c r="B34" s="188">
        <v>1500400059</v>
      </c>
      <c r="C34" s="189" t="s">
        <v>48</v>
      </c>
      <c r="D34" s="190">
        <v>15221233.48</v>
      </c>
      <c r="E34" s="190">
        <v>14973387.880000001</v>
      </c>
      <c r="F34" s="437">
        <v>98.371711462637649</v>
      </c>
      <c r="G34" s="190">
        <v>0</v>
      </c>
      <c r="H34" s="620">
        <v>0</v>
      </c>
      <c r="I34" s="190">
        <v>14973387.880000001</v>
      </c>
      <c r="J34" s="437">
        <v>98.371711462637649</v>
      </c>
      <c r="K34" s="447">
        <v>247845.59999999963</v>
      </c>
    </row>
    <row r="35" spans="1:11" s="424" customFormat="1" ht="27.95" customHeight="1">
      <c r="A35" s="188">
        <v>27</v>
      </c>
      <c r="B35" s="188">
        <v>1500400063</v>
      </c>
      <c r="C35" s="189" t="s">
        <v>49</v>
      </c>
      <c r="D35" s="190">
        <v>16245007.689999999</v>
      </c>
      <c r="E35" s="190">
        <v>15951173.77</v>
      </c>
      <c r="F35" s="437">
        <v>98.191235574601322</v>
      </c>
      <c r="G35" s="190">
        <v>24000</v>
      </c>
      <c r="H35" s="620">
        <v>0.14773769553075539</v>
      </c>
      <c r="I35" s="190">
        <v>15975173.77</v>
      </c>
      <c r="J35" s="437">
        <v>98.338973270132072</v>
      </c>
      <c r="K35" s="447">
        <v>269833.91999999993</v>
      </c>
    </row>
    <row r="36" spans="1:11" s="424" customFormat="1" ht="27.95" customHeight="1">
      <c r="A36" s="188">
        <v>28</v>
      </c>
      <c r="B36" s="188">
        <v>1500400025</v>
      </c>
      <c r="C36" s="189" t="s">
        <v>88</v>
      </c>
      <c r="D36" s="190">
        <v>22730682.43</v>
      </c>
      <c r="E36" s="190">
        <v>15813135.5</v>
      </c>
      <c r="F36" s="437">
        <v>69.567359223363184</v>
      </c>
      <c r="G36" s="190">
        <v>6532000</v>
      </c>
      <c r="H36" s="620">
        <v>28.736488753100758</v>
      </c>
      <c r="I36" s="190">
        <v>22345135.5</v>
      </c>
      <c r="J36" s="437">
        <v>98.303847976463942</v>
      </c>
      <c r="K36" s="447">
        <v>385546.9299999997</v>
      </c>
    </row>
    <row r="37" spans="1:11" s="424" customFormat="1" ht="27.95" customHeight="1">
      <c r="A37" s="188">
        <v>29</v>
      </c>
      <c r="B37" s="188">
        <v>1500400048</v>
      </c>
      <c r="C37" s="189" t="s">
        <v>40</v>
      </c>
      <c r="D37" s="190">
        <v>15357376.1</v>
      </c>
      <c r="E37" s="190">
        <v>15080356.119999999</v>
      </c>
      <c r="F37" s="437">
        <v>98.196176363747455</v>
      </c>
      <c r="G37" s="190">
        <v>0</v>
      </c>
      <c r="H37" s="620">
        <v>0</v>
      </c>
      <c r="I37" s="190">
        <v>15080356.119999999</v>
      </c>
      <c r="J37" s="437">
        <v>98.196176363747455</v>
      </c>
      <c r="K37" s="447">
        <v>277019.98000000045</v>
      </c>
    </row>
    <row r="38" spans="1:11" s="424" customFormat="1" ht="27.95" customHeight="1">
      <c r="A38" s="188">
        <v>30</v>
      </c>
      <c r="B38" s="188">
        <v>1500400090</v>
      </c>
      <c r="C38" s="189" t="s">
        <v>66</v>
      </c>
      <c r="D38" s="190">
        <v>10149360.66</v>
      </c>
      <c r="E38" s="190">
        <v>9786275.9600000009</v>
      </c>
      <c r="F38" s="437">
        <v>96.422585499094893</v>
      </c>
      <c r="G38" s="190">
        <v>168500</v>
      </c>
      <c r="H38" s="620">
        <v>1.6602030969702479</v>
      </c>
      <c r="I38" s="190">
        <v>9954775.9600000009</v>
      </c>
      <c r="J38" s="437">
        <v>98.082788596065129</v>
      </c>
      <c r="K38" s="447">
        <v>194584.69999999925</v>
      </c>
    </row>
    <row r="39" spans="1:11" s="424" customFormat="1" ht="27.95" customHeight="1">
      <c r="A39" s="188">
        <v>31</v>
      </c>
      <c r="B39" s="188">
        <v>1500400067</v>
      </c>
      <c r="C39" s="189" t="s">
        <v>52</v>
      </c>
      <c r="D39" s="190">
        <v>30695694.969999999</v>
      </c>
      <c r="E39" s="190">
        <v>29880451.18</v>
      </c>
      <c r="F39" s="437">
        <v>97.344110336003908</v>
      </c>
      <c r="G39" s="190">
        <v>198720</v>
      </c>
      <c r="H39" s="620">
        <v>0.64738719939136802</v>
      </c>
      <c r="I39" s="190">
        <v>30079171.18</v>
      </c>
      <c r="J39" s="437">
        <v>97.991497535395268</v>
      </c>
      <c r="K39" s="447">
        <v>616523.78999999911</v>
      </c>
    </row>
    <row r="40" spans="1:11" s="424" customFormat="1" ht="27.95" customHeight="1">
      <c r="A40" s="188">
        <v>32</v>
      </c>
      <c r="B40" s="188">
        <v>1500400082</v>
      </c>
      <c r="C40" s="189" t="s">
        <v>62</v>
      </c>
      <c r="D40" s="190">
        <v>8864638.4800000004</v>
      </c>
      <c r="E40" s="190">
        <v>7929943.04</v>
      </c>
      <c r="F40" s="437">
        <v>89.45591022004092</v>
      </c>
      <c r="G40" s="190">
        <v>753620</v>
      </c>
      <c r="H40" s="620">
        <v>8.5014183229274796</v>
      </c>
      <c r="I40" s="190">
        <v>8683563.0399999991</v>
      </c>
      <c r="J40" s="437">
        <v>97.957328542968384</v>
      </c>
      <c r="K40" s="447">
        <v>181075.44000000134</v>
      </c>
    </row>
    <row r="41" spans="1:11" s="424" customFormat="1" ht="27.95" customHeight="1">
      <c r="A41" s="188">
        <v>33</v>
      </c>
      <c r="B41" s="188">
        <v>1500400079</v>
      </c>
      <c r="C41" s="189" t="s">
        <v>105</v>
      </c>
      <c r="D41" s="190">
        <v>21484305.670000002</v>
      </c>
      <c r="E41" s="190">
        <v>20522695.02</v>
      </c>
      <c r="F41" s="437">
        <v>95.524125076367895</v>
      </c>
      <c r="G41" s="190">
        <v>516099</v>
      </c>
      <c r="H41" s="620">
        <v>2.402214006481318</v>
      </c>
      <c r="I41" s="190">
        <v>21038794.02</v>
      </c>
      <c r="J41" s="437">
        <v>97.926339082849211</v>
      </c>
      <c r="K41" s="447">
        <v>445511.65000000224</v>
      </c>
    </row>
    <row r="42" spans="1:11" s="424" customFormat="1" ht="27.95" customHeight="1">
      <c r="A42" s="188">
        <v>34</v>
      </c>
      <c r="B42" s="188">
        <v>1500400068</v>
      </c>
      <c r="C42" s="189" t="s">
        <v>21</v>
      </c>
      <c r="D42" s="190">
        <v>14297549.869999999</v>
      </c>
      <c r="E42" s="190">
        <v>13990424</v>
      </c>
      <c r="F42" s="437">
        <v>97.851898592468416</v>
      </c>
      <c r="G42" s="190">
        <v>0</v>
      </c>
      <c r="H42" s="620">
        <v>0</v>
      </c>
      <c r="I42" s="190">
        <v>13990424</v>
      </c>
      <c r="J42" s="437">
        <v>97.851898592468416</v>
      </c>
      <c r="K42" s="447">
        <v>307125.86999999918</v>
      </c>
    </row>
    <row r="43" spans="1:11" s="424" customFormat="1" ht="27.95" customHeight="1">
      <c r="A43" s="188">
        <v>35</v>
      </c>
      <c r="B43" s="188">
        <v>1500400027</v>
      </c>
      <c r="C43" s="189" t="s">
        <v>15</v>
      </c>
      <c r="D43" s="190">
        <v>26458183.760000002</v>
      </c>
      <c r="E43" s="190">
        <v>25294377.920000002</v>
      </c>
      <c r="F43" s="437">
        <v>95.601338887972105</v>
      </c>
      <c r="G43" s="190">
        <v>593600</v>
      </c>
      <c r="H43" s="620">
        <v>2.243540242159086</v>
      </c>
      <c r="I43" s="190">
        <v>25887977.920000002</v>
      </c>
      <c r="J43" s="437">
        <v>97.84487913013119</v>
      </c>
      <c r="K43" s="447">
        <v>570205.83999999985</v>
      </c>
    </row>
    <row r="44" spans="1:11" s="424" customFormat="1" ht="27.95" customHeight="1">
      <c r="A44" s="188">
        <v>36</v>
      </c>
      <c r="B44" s="188">
        <v>1500400045</v>
      </c>
      <c r="C44" s="189" t="s">
        <v>96</v>
      </c>
      <c r="D44" s="190">
        <v>44658831.960000001</v>
      </c>
      <c r="E44" s="190">
        <v>43670074.810000002</v>
      </c>
      <c r="F44" s="437">
        <v>97.785976241193211</v>
      </c>
      <c r="G44" s="190">
        <v>18600</v>
      </c>
      <c r="H44" s="620">
        <v>4.16490964579182E-2</v>
      </c>
      <c r="I44" s="190">
        <v>43688674.810000002</v>
      </c>
      <c r="J44" s="437">
        <v>97.827625337651128</v>
      </c>
      <c r="K44" s="447">
        <v>970157.14999999851</v>
      </c>
    </row>
    <row r="45" spans="1:11" s="424" customFormat="1" ht="27.95" customHeight="1">
      <c r="A45" s="188">
        <v>37</v>
      </c>
      <c r="B45" s="188">
        <v>1500400030</v>
      </c>
      <c r="C45" s="189" t="s">
        <v>91</v>
      </c>
      <c r="D45" s="190">
        <v>12125359.02</v>
      </c>
      <c r="E45" s="190">
        <v>11469763.66</v>
      </c>
      <c r="F45" s="437">
        <v>94.593188053907213</v>
      </c>
      <c r="G45" s="190">
        <v>390700</v>
      </c>
      <c r="H45" s="620">
        <v>3.2221726330376321</v>
      </c>
      <c r="I45" s="190">
        <v>11860463.66</v>
      </c>
      <c r="J45" s="437">
        <v>97.815360686944842</v>
      </c>
      <c r="K45" s="447">
        <v>264895.3599999994</v>
      </c>
    </row>
    <row r="46" spans="1:11" s="424" customFormat="1" ht="27.95" customHeight="1">
      <c r="A46" s="188">
        <v>38</v>
      </c>
      <c r="B46" s="188">
        <v>1500400071</v>
      </c>
      <c r="C46" s="189" t="s">
        <v>55</v>
      </c>
      <c r="D46" s="190">
        <v>19419867.870000001</v>
      </c>
      <c r="E46" s="190">
        <v>18105653.510000002</v>
      </c>
      <c r="F46" s="437">
        <v>93.232629754241486</v>
      </c>
      <c r="G46" s="190">
        <v>886880</v>
      </c>
      <c r="H46" s="620">
        <v>4.566869383133449</v>
      </c>
      <c r="I46" s="190">
        <v>18992533.510000002</v>
      </c>
      <c r="J46" s="437">
        <v>97.799499137374937</v>
      </c>
      <c r="K46" s="447">
        <v>427334.3599999994</v>
      </c>
    </row>
    <row r="47" spans="1:11" s="424" customFormat="1" ht="27.95" customHeight="1">
      <c r="A47" s="188">
        <v>39</v>
      </c>
      <c r="B47" s="188">
        <v>1500400062</v>
      </c>
      <c r="C47" s="189" t="s">
        <v>20</v>
      </c>
      <c r="D47" s="190">
        <v>25442576.140000001</v>
      </c>
      <c r="E47" s="190">
        <v>22909072.02</v>
      </c>
      <c r="F47" s="437">
        <v>90.042265743613484</v>
      </c>
      <c r="G47" s="190">
        <v>1965004</v>
      </c>
      <c r="H47" s="620">
        <v>7.7232902406870814</v>
      </c>
      <c r="I47" s="190">
        <v>24874076.02</v>
      </c>
      <c r="J47" s="437">
        <v>97.765555984300576</v>
      </c>
      <c r="K47" s="447">
        <v>568500.12000000104</v>
      </c>
    </row>
    <row r="48" spans="1:11" s="424" customFormat="1" ht="27.95" customHeight="1">
      <c r="A48" s="188">
        <v>40</v>
      </c>
      <c r="B48" s="188">
        <v>1500400093</v>
      </c>
      <c r="C48" s="189" t="s">
        <v>69</v>
      </c>
      <c r="D48" s="190">
        <v>13636214.449999999</v>
      </c>
      <c r="E48" s="190">
        <v>13294786.67</v>
      </c>
      <c r="F48" s="437">
        <v>97.49616888725302</v>
      </c>
      <c r="G48" s="190">
        <v>32800</v>
      </c>
      <c r="H48" s="620">
        <v>0.24053596487696777</v>
      </c>
      <c r="I48" s="190">
        <v>13327586.67</v>
      </c>
      <c r="J48" s="437">
        <v>97.736704852129989</v>
      </c>
      <c r="K48" s="447">
        <v>308627.77999999933</v>
      </c>
    </row>
    <row r="49" spans="1:11" s="424" customFormat="1" ht="27.95" customHeight="1">
      <c r="A49" s="188">
        <v>41</v>
      </c>
      <c r="B49" s="188">
        <v>1500400043</v>
      </c>
      <c r="C49" s="189" t="s">
        <v>37</v>
      </c>
      <c r="D49" s="190">
        <v>31718226.34</v>
      </c>
      <c r="E49" s="190">
        <v>30839985.780000001</v>
      </c>
      <c r="F49" s="437">
        <v>97.231117053690838</v>
      </c>
      <c r="G49" s="190">
        <v>150000</v>
      </c>
      <c r="H49" s="620">
        <v>0.47291421150757829</v>
      </c>
      <c r="I49" s="190">
        <v>30989985.780000001</v>
      </c>
      <c r="J49" s="437">
        <v>97.704031265198424</v>
      </c>
      <c r="K49" s="447">
        <v>728240.55999999866</v>
      </c>
    </row>
    <row r="50" spans="1:11" s="424" customFormat="1" ht="27.95" customHeight="1">
      <c r="A50" s="188">
        <v>42</v>
      </c>
      <c r="B50" s="188">
        <v>1500400081</v>
      </c>
      <c r="C50" s="189" t="s">
        <v>17</v>
      </c>
      <c r="D50" s="190">
        <v>10723495.4</v>
      </c>
      <c r="E50" s="190">
        <v>9949048.9000000004</v>
      </c>
      <c r="F50" s="437">
        <v>92.778040451250618</v>
      </c>
      <c r="G50" s="190">
        <v>522200</v>
      </c>
      <c r="H50" s="620">
        <v>4.869680831867564</v>
      </c>
      <c r="I50" s="190">
        <v>10471248.9</v>
      </c>
      <c r="J50" s="437">
        <v>97.647721283118187</v>
      </c>
      <c r="K50" s="447">
        <v>252246.5</v>
      </c>
    </row>
    <row r="51" spans="1:11" s="424" customFormat="1" ht="27.95" customHeight="1">
      <c r="A51" s="188">
        <v>43</v>
      </c>
      <c r="B51" s="188">
        <v>1500400029</v>
      </c>
      <c r="C51" s="189" t="s">
        <v>90</v>
      </c>
      <c r="D51" s="190">
        <v>21533545.18</v>
      </c>
      <c r="E51" s="190">
        <v>20855837.219999999</v>
      </c>
      <c r="F51" s="437">
        <v>96.852780374364727</v>
      </c>
      <c r="G51" s="190">
        <v>159885.21</v>
      </c>
      <c r="H51" s="620">
        <v>0.74249367051970028</v>
      </c>
      <c r="I51" s="190">
        <v>21015722.43</v>
      </c>
      <c r="J51" s="437">
        <v>97.59527404488442</v>
      </c>
      <c r="K51" s="447">
        <v>517822.75</v>
      </c>
    </row>
    <row r="52" spans="1:11" s="424" customFormat="1" ht="27.95" customHeight="1">
      <c r="A52" s="188">
        <v>44</v>
      </c>
      <c r="B52" s="188">
        <v>1500400098</v>
      </c>
      <c r="C52" s="189" t="s">
        <v>72</v>
      </c>
      <c r="D52" s="190">
        <v>22475141.82</v>
      </c>
      <c r="E52" s="190">
        <v>21914346.829999998</v>
      </c>
      <c r="F52" s="437">
        <v>97.504821128643712</v>
      </c>
      <c r="G52" s="190">
        <v>20000</v>
      </c>
      <c r="H52" s="620">
        <v>8.8987202662287809E-2</v>
      </c>
      <c r="I52" s="190">
        <v>21934346.829999998</v>
      </c>
      <c r="J52" s="437">
        <v>97.593808331306008</v>
      </c>
      <c r="K52" s="447">
        <v>540794.99000000209</v>
      </c>
    </row>
    <row r="53" spans="1:11" s="424" customFormat="1" ht="27.95" customHeight="1">
      <c r="A53" s="188">
        <v>45</v>
      </c>
      <c r="B53" s="188">
        <v>1500400033</v>
      </c>
      <c r="C53" s="189" t="s">
        <v>93</v>
      </c>
      <c r="D53" s="190">
        <v>21885932.079999998</v>
      </c>
      <c r="E53" s="190">
        <v>20961156.100000001</v>
      </c>
      <c r="F53" s="437">
        <v>95.77456433374806</v>
      </c>
      <c r="G53" s="190">
        <v>390900</v>
      </c>
      <c r="H53" s="620">
        <v>1.786078831694885</v>
      </c>
      <c r="I53" s="190">
        <v>21352056.100000001</v>
      </c>
      <c r="J53" s="437">
        <v>97.56064316544294</v>
      </c>
      <c r="K53" s="447">
        <v>533875.97999999672</v>
      </c>
    </row>
    <row r="54" spans="1:11" s="424" customFormat="1" ht="27.95" customHeight="1">
      <c r="A54" s="188">
        <v>46</v>
      </c>
      <c r="B54" s="188">
        <v>1500400056</v>
      </c>
      <c r="C54" s="189" t="s">
        <v>46</v>
      </c>
      <c r="D54" s="190">
        <v>28570560.969999999</v>
      </c>
      <c r="E54" s="190">
        <v>27845332.449999999</v>
      </c>
      <c r="F54" s="437">
        <v>97.461623099520125</v>
      </c>
      <c r="G54" s="190">
        <v>0</v>
      </c>
      <c r="H54" s="620">
        <v>0</v>
      </c>
      <c r="I54" s="190">
        <v>27845332.449999999</v>
      </c>
      <c r="J54" s="437">
        <v>97.461623099520125</v>
      </c>
      <c r="K54" s="447">
        <v>725228.51999999955</v>
      </c>
    </row>
    <row r="55" spans="1:11" s="424" customFormat="1" ht="27.95" customHeight="1">
      <c r="A55" s="188">
        <v>47</v>
      </c>
      <c r="B55" s="188">
        <v>1500400075</v>
      </c>
      <c r="C55" s="189" t="s">
        <v>59</v>
      </c>
      <c r="D55" s="190">
        <v>18338122.920000002</v>
      </c>
      <c r="E55" s="190">
        <v>17871966.43</v>
      </c>
      <c r="F55" s="437">
        <v>97.457992336327948</v>
      </c>
      <c r="G55" s="190">
        <v>0</v>
      </c>
      <c r="H55" s="620">
        <v>0</v>
      </c>
      <c r="I55" s="190">
        <v>17871966.43</v>
      </c>
      <c r="J55" s="437">
        <v>97.457992336327948</v>
      </c>
      <c r="K55" s="447">
        <v>466156.49000000209</v>
      </c>
    </row>
    <row r="56" spans="1:11" s="424" customFormat="1" ht="27.95" customHeight="1">
      <c r="A56" s="188">
        <v>48</v>
      </c>
      <c r="B56" s="188">
        <v>1500400057</v>
      </c>
      <c r="C56" s="189" t="s">
        <v>47</v>
      </c>
      <c r="D56" s="190">
        <v>35254099.009999998</v>
      </c>
      <c r="E56" s="190">
        <v>34139158.259999998</v>
      </c>
      <c r="F56" s="437">
        <v>96.837415275642869</v>
      </c>
      <c r="G56" s="190">
        <v>200300</v>
      </c>
      <c r="H56" s="620">
        <v>0.56816088235068474</v>
      </c>
      <c r="I56" s="190">
        <v>34339458.259999998</v>
      </c>
      <c r="J56" s="437">
        <v>97.405576157993551</v>
      </c>
      <c r="K56" s="447">
        <v>914640.75</v>
      </c>
    </row>
    <row r="57" spans="1:11" s="424" customFormat="1" ht="27.95" customHeight="1">
      <c r="A57" s="188">
        <v>49</v>
      </c>
      <c r="B57" s="188">
        <v>1500400083</v>
      </c>
      <c r="C57" s="619" t="s">
        <v>106</v>
      </c>
      <c r="D57" s="190">
        <v>16340271.789999999</v>
      </c>
      <c r="E57" s="190">
        <v>15909971.48</v>
      </c>
      <c r="F57" s="437">
        <v>97.366626972120883</v>
      </c>
      <c r="G57" s="190">
        <v>0</v>
      </c>
      <c r="H57" s="620">
        <v>0</v>
      </c>
      <c r="I57" s="190">
        <v>15909971.48</v>
      </c>
      <c r="J57" s="437">
        <v>97.366626972120883</v>
      </c>
      <c r="K57" s="447">
        <v>430300.30999999866</v>
      </c>
    </row>
    <row r="58" spans="1:11" s="424" customFormat="1" ht="27.95" customHeight="1">
      <c r="A58" s="188">
        <v>50</v>
      </c>
      <c r="B58" s="188">
        <v>1500400055</v>
      </c>
      <c r="C58" s="189" t="s">
        <v>45</v>
      </c>
      <c r="D58" s="190">
        <v>36689544.829999998</v>
      </c>
      <c r="E58" s="190">
        <v>35634113.07</v>
      </c>
      <c r="F58" s="437">
        <v>97.123344634308452</v>
      </c>
      <c r="G58" s="190">
        <v>76950</v>
      </c>
      <c r="H58" s="620">
        <v>0.20973277361860365</v>
      </c>
      <c r="I58" s="190">
        <v>35711063.07</v>
      </c>
      <c r="J58" s="437">
        <v>97.333077407927064</v>
      </c>
      <c r="K58" s="447">
        <v>978481.75999999791</v>
      </c>
    </row>
    <row r="59" spans="1:11" s="424" customFormat="1" ht="27.95" customHeight="1">
      <c r="A59" s="188">
        <v>51</v>
      </c>
      <c r="B59" s="188">
        <v>1500400089</v>
      </c>
      <c r="C59" s="189" t="s">
        <v>108</v>
      </c>
      <c r="D59" s="190">
        <v>28087209.390000001</v>
      </c>
      <c r="E59" s="190">
        <v>27161666.420000002</v>
      </c>
      <c r="F59" s="437">
        <v>96.704752839100038</v>
      </c>
      <c r="G59" s="190">
        <v>167500</v>
      </c>
      <c r="H59" s="620">
        <v>0.5963568600718151</v>
      </c>
      <c r="I59" s="190">
        <v>27329166.420000002</v>
      </c>
      <c r="J59" s="437">
        <v>97.30110969917186</v>
      </c>
      <c r="K59" s="447">
        <v>758042.96999999881</v>
      </c>
    </row>
    <row r="60" spans="1:11" s="424" customFormat="1" ht="27.95" customHeight="1">
      <c r="A60" s="188">
        <v>52</v>
      </c>
      <c r="B60" s="188">
        <v>1500400058</v>
      </c>
      <c r="C60" s="189" t="s">
        <v>100</v>
      </c>
      <c r="D60" s="190">
        <v>24317306.25</v>
      </c>
      <c r="E60" s="190">
        <v>23445453.170000002</v>
      </c>
      <c r="F60" s="437">
        <v>96.4146806762365</v>
      </c>
      <c r="G60" s="190">
        <v>215000</v>
      </c>
      <c r="H60" s="620">
        <v>0.88414398284760676</v>
      </c>
      <c r="I60" s="190">
        <v>23660453.170000002</v>
      </c>
      <c r="J60" s="437">
        <v>97.298824659084104</v>
      </c>
      <c r="K60" s="447">
        <v>656853.07999999821</v>
      </c>
    </row>
    <row r="61" spans="1:11" s="424" customFormat="1" ht="27.95" customHeight="1">
      <c r="A61" s="188">
        <v>53</v>
      </c>
      <c r="B61" s="188">
        <v>1500400039</v>
      </c>
      <c r="C61" s="189" t="s">
        <v>33</v>
      </c>
      <c r="D61" s="190">
        <v>11308208.609999999</v>
      </c>
      <c r="E61" s="190">
        <v>10282939.07</v>
      </c>
      <c r="F61" s="437">
        <v>90.933404437787431</v>
      </c>
      <c r="G61" s="190">
        <v>714900</v>
      </c>
      <c r="H61" s="620">
        <v>6.3219562413077917</v>
      </c>
      <c r="I61" s="190">
        <v>10997839.07</v>
      </c>
      <c r="J61" s="437">
        <v>97.255360679095219</v>
      </c>
      <c r="K61" s="447">
        <v>310369.53999999911</v>
      </c>
    </row>
    <row r="62" spans="1:11" s="424" customFormat="1" ht="27.95" customHeight="1">
      <c r="A62" s="188">
        <v>54</v>
      </c>
      <c r="B62" s="188">
        <v>1500400028</v>
      </c>
      <c r="C62" s="189" t="s">
        <v>28</v>
      </c>
      <c r="D62" s="190">
        <v>16394193.66</v>
      </c>
      <c r="E62" s="190">
        <v>13017706.08</v>
      </c>
      <c r="F62" s="437">
        <v>79.404369314983441</v>
      </c>
      <c r="G62" s="190">
        <v>2925000</v>
      </c>
      <c r="H62" s="620">
        <v>17.841682614355552</v>
      </c>
      <c r="I62" s="190">
        <v>15942706.08</v>
      </c>
      <c r="J62" s="437">
        <v>97.246051929338989</v>
      </c>
      <c r="K62" s="447">
        <v>451487.58000000007</v>
      </c>
    </row>
    <row r="63" spans="1:11" s="424" customFormat="1" ht="27.95" customHeight="1">
      <c r="A63" s="188">
        <v>55</v>
      </c>
      <c r="B63" s="188">
        <v>1500400061</v>
      </c>
      <c r="C63" s="189" t="s">
        <v>19</v>
      </c>
      <c r="D63" s="190">
        <v>15044045.449999999</v>
      </c>
      <c r="E63" s="190">
        <v>14624896.560000001</v>
      </c>
      <c r="F63" s="437">
        <v>97.213855200098465</v>
      </c>
      <c r="G63" s="190">
        <v>0</v>
      </c>
      <c r="H63" s="620">
        <v>0</v>
      </c>
      <c r="I63" s="190">
        <v>14624896.560000001</v>
      </c>
      <c r="J63" s="437">
        <v>97.213855200098465</v>
      </c>
      <c r="K63" s="447">
        <v>419148.88999999873</v>
      </c>
    </row>
    <row r="64" spans="1:11" s="424" customFormat="1" ht="27.95" customHeight="1">
      <c r="A64" s="188">
        <v>56</v>
      </c>
      <c r="B64" s="188">
        <v>1500400073</v>
      </c>
      <c r="C64" s="189" t="s">
        <v>57</v>
      </c>
      <c r="D64" s="190">
        <v>17153156.449999999</v>
      </c>
      <c r="E64" s="190">
        <v>16645124.550000001</v>
      </c>
      <c r="F64" s="437">
        <v>97.038259975760909</v>
      </c>
      <c r="G64" s="190">
        <v>0</v>
      </c>
      <c r="H64" s="620">
        <v>0</v>
      </c>
      <c r="I64" s="190">
        <v>16645124.550000001</v>
      </c>
      <c r="J64" s="437">
        <v>97.038259975760909</v>
      </c>
      <c r="K64" s="447">
        <v>508031.89999999851</v>
      </c>
    </row>
    <row r="65" spans="1:11" s="424" customFormat="1" ht="27.95" customHeight="1">
      <c r="A65" s="188">
        <v>57</v>
      </c>
      <c r="B65" s="188">
        <v>1500400080</v>
      </c>
      <c r="C65" s="189" t="s">
        <v>61</v>
      </c>
      <c r="D65" s="190">
        <v>16271232.24</v>
      </c>
      <c r="E65" s="190">
        <v>15125750.6</v>
      </c>
      <c r="F65" s="437">
        <v>92.960080569779876</v>
      </c>
      <c r="G65" s="190">
        <v>655800</v>
      </c>
      <c r="H65" s="620">
        <v>4.0304261553579792</v>
      </c>
      <c r="I65" s="190">
        <v>15781550.6</v>
      </c>
      <c r="J65" s="437">
        <v>96.990506725137863</v>
      </c>
      <c r="K65" s="447">
        <v>489681.6400000006</v>
      </c>
    </row>
    <row r="66" spans="1:11" s="424" customFormat="1" ht="27.95" customHeight="1">
      <c r="A66" s="188">
        <v>58</v>
      </c>
      <c r="B66" s="188">
        <v>1500400050</v>
      </c>
      <c r="C66" s="189" t="s">
        <v>41</v>
      </c>
      <c r="D66" s="190">
        <v>43127936.659999996</v>
      </c>
      <c r="E66" s="190">
        <v>41807249.060000002</v>
      </c>
      <c r="F66" s="437">
        <v>96.937744528768746</v>
      </c>
      <c r="G66" s="190">
        <v>0</v>
      </c>
      <c r="H66" s="620">
        <v>0</v>
      </c>
      <c r="I66" s="190">
        <v>41807249.060000002</v>
      </c>
      <c r="J66" s="437">
        <v>96.937744528768746</v>
      </c>
      <c r="K66" s="447">
        <v>1320687.599999994</v>
      </c>
    </row>
    <row r="67" spans="1:11" s="424" customFormat="1" ht="27.95" customHeight="1">
      <c r="A67" s="188">
        <v>59</v>
      </c>
      <c r="B67" s="188">
        <v>1500400094</v>
      </c>
      <c r="C67" s="189" t="s">
        <v>23</v>
      </c>
      <c r="D67" s="190">
        <v>18407549.870000001</v>
      </c>
      <c r="E67" s="190">
        <v>17769609.870000001</v>
      </c>
      <c r="F67" s="437">
        <v>96.534356801935417</v>
      </c>
      <c r="G67" s="190">
        <v>47650</v>
      </c>
      <c r="H67" s="620">
        <v>0.25886117563999295</v>
      </c>
      <c r="I67" s="190">
        <v>17817259.870000001</v>
      </c>
      <c r="J67" s="437">
        <v>96.793217977575409</v>
      </c>
      <c r="K67" s="447">
        <v>590290</v>
      </c>
    </row>
    <row r="68" spans="1:11" s="424" customFormat="1" ht="27.95" customHeight="1">
      <c r="A68" s="188">
        <v>60</v>
      </c>
      <c r="B68" s="188">
        <v>1500400031</v>
      </c>
      <c r="C68" s="189" t="s">
        <v>29</v>
      </c>
      <c r="D68" s="190">
        <v>14289291.66</v>
      </c>
      <c r="E68" s="190">
        <v>13229901.109999999</v>
      </c>
      <c r="F68" s="437">
        <v>92.586122704979488</v>
      </c>
      <c r="G68" s="190">
        <v>582950</v>
      </c>
      <c r="H68" s="620">
        <v>4.0796283949599221</v>
      </c>
      <c r="I68" s="190">
        <v>13812851.109999999</v>
      </c>
      <c r="J68" s="437">
        <v>96.665751099939413</v>
      </c>
      <c r="K68" s="447">
        <v>476440.55000000075</v>
      </c>
    </row>
    <row r="69" spans="1:11" s="424" customFormat="1" ht="27.95" customHeight="1">
      <c r="A69" s="188">
        <v>61</v>
      </c>
      <c r="B69" s="188">
        <v>1500400072</v>
      </c>
      <c r="C69" s="189" t="s">
        <v>56</v>
      </c>
      <c r="D69" s="190">
        <v>21873644.98</v>
      </c>
      <c r="E69" s="190">
        <v>17536534.559999999</v>
      </c>
      <c r="F69" s="437">
        <v>80.171981286312331</v>
      </c>
      <c r="G69" s="190">
        <v>3600000</v>
      </c>
      <c r="H69" s="620">
        <v>16.458162337788842</v>
      </c>
      <c r="I69" s="190">
        <v>21136534.559999999</v>
      </c>
      <c r="J69" s="437">
        <v>96.63014362410118</v>
      </c>
      <c r="K69" s="447">
        <v>737110.42000000179</v>
      </c>
    </row>
    <row r="70" spans="1:11" s="424" customFormat="1" ht="27.95" customHeight="1">
      <c r="A70" s="188">
        <v>62</v>
      </c>
      <c r="B70" s="188">
        <v>1500400096</v>
      </c>
      <c r="C70" s="189" t="s">
        <v>109</v>
      </c>
      <c r="D70" s="190">
        <v>21848511.66</v>
      </c>
      <c r="E70" s="190">
        <v>20879718.719999999</v>
      </c>
      <c r="F70" s="437">
        <v>95.565862997553026</v>
      </c>
      <c r="G70" s="190">
        <v>207730</v>
      </c>
      <c r="H70" s="620">
        <v>0.95077414531768611</v>
      </c>
      <c r="I70" s="190">
        <v>21087448.719999999</v>
      </c>
      <c r="J70" s="437">
        <v>96.516637142870721</v>
      </c>
      <c r="K70" s="447">
        <v>761062.94000000134</v>
      </c>
    </row>
    <row r="71" spans="1:11" s="424" customFormat="1" ht="27.95" customHeight="1">
      <c r="A71" s="188">
        <v>63</v>
      </c>
      <c r="B71" s="188">
        <v>1500400032</v>
      </c>
      <c r="C71" s="189" t="s">
        <v>92</v>
      </c>
      <c r="D71" s="190">
        <v>22801797.690000001</v>
      </c>
      <c r="E71" s="190">
        <v>20750518.890000001</v>
      </c>
      <c r="F71" s="437">
        <v>91.00387246703967</v>
      </c>
      <c r="G71" s="190">
        <v>1242100</v>
      </c>
      <c r="H71" s="620">
        <v>5.4473775133297391</v>
      </c>
      <c r="I71" s="190">
        <v>21992618.890000001</v>
      </c>
      <c r="J71" s="437">
        <v>96.451249980369411</v>
      </c>
      <c r="K71" s="447">
        <v>809178.80000000075</v>
      </c>
    </row>
    <row r="72" spans="1:11" s="424" customFormat="1" ht="27.95" customHeight="1">
      <c r="A72" s="188">
        <v>64</v>
      </c>
      <c r="B72" s="188">
        <v>1500400042</v>
      </c>
      <c r="C72" s="189" t="s">
        <v>36</v>
      </c>
      <c r="D72" s="190">
        <v>40748880.020000003</v>
      </c>
      <c r="E72" s="190">
        <v>39001863.369999997</v>
      </c>
      <c r="F72" s="437">
        <v>95.712724744477512</v>
      </c>
      <c r="G72" s="190">
        <v>292500</v>
      </c>
      <c r="H72" s="620">
        <v>0.71781113948760744</v>
      </c>
      <c r="I72" s="190">
        <v>39294363.369999997</v>
      </c>
      <c r="J72" s="437">
        <v>96.430535883965121</v>
      </c>
      <c r="K72" s="447">
        <v>1454516.650000006</v>
      </c>
    </row>
    <row r="73" spans="1:11" s="424" customFormat="1" ht="27.95" customHeight="1">
      <c r="A73" s="188">
        <v>65</v>
      </c>
      <c r="B73" s="188">
        <v>1500400060</v>
      </c>
      <c r="C73" s="189" t="s">
        <v>101</v>
      </c>
      <c r="D73" s="190">
        <v>39986175.289999999</v>
      </c>
      <c r="E73" s="190">
        <v>38383152.020000003</v>
      </c>
      <c r="F73" s="437">
        <v>95.991056262885721</v>
      </c>
      <c r="G73" s="190">
        <v>91500</v>
      </c>
      <c r="H73" s="620">
        <v>0.22882908739431979</v>
      </c>
      <c r="I73" s="190">
        <v>38474652.020000003</v>
      </c>
      <c r="J73" s="437">
        <v>96.219885350280038</v>
      </c>
      <c r="K73" s="447">
        <v>1511523.2699999958</v>
      </c>
    </row>
    <row r="74" spans="1:11" s="424" customFormat="1" ht="27.95" customHeight="1">
      <c r="A74" s="188">
        <v>66</v>
      </c>
      <c r="B74" s="188">
        <v>1500400051</v>
      </c>
      <c r="C74" s="189" t="s">
        <v>99</v>
      </c>
      <c r="D74" s="190">
        <v>33655076.799999997</v>
      </c>
      <c r="E74" s="190">
        <v>32323442.559999999</v>
      </c>
      <c r="F74" s="437">
        <v>96.043288660687296</v>
      </c>
      <c r="G74" s="190">
        <v>0</v>
      </c>
      <c r="H74" s="620">
        <v>0</v>
      </c>
      <c r="I74" s="190">
        <v>32323442.559999999</v>
      </c>
      <c r="J74" s="437">
        <v>96.043288660687296</v>
      </c>
      <c r="K74" s="447">
        <v>1331634.2399999984</v>
      </c>
    </row>
    <row r="75" spans="1:11" s="424" customFormat="1" ht="27.95" customHeight="1">
      <c r="A75" s="188">
        <v>67</v>
      </c>
      <c r="B75" s="188">
        <v>1500400036</v>
      </c>
      <c r="C75" s="189" t="s">
        <v>31</v>
      </c>
      <c r="D75" s="190">
        <v>11851424.449999999</v>
      </c>
      <c r="E75" s="190">
        <v>10911694.220000001</v>
      </c>
      <c r="F75" s="437">
        <v>92.070740239161722</v>
      </c>
      <c r="G75" s="190">
        <v>444700</v>
      </c>
      <c r="H75" s="620">
        <v>3.7522915652556854</v>
      </c>
      <c r="I75" s="190">
        <v>11356394.220000001</v>
      </c>
      <c r="J75" s="437">
        <v>95.823031804417411</v>
      </c>
      <c r="K75" s="447">
        <v>495030.22999999858</v>
      </c>
    </row>
    <row r="76" spans="1:11" s="424" customFormat="1" ht="27.95" customHeight="1">
      <c r="A76" s="188">
        <v>68</v>
      </c>
      <c r="B76" s="188">
        <v>1500400086</v>
      </c>
      <c r="C76" s="189" t="s">
        <v>107</v>
      </c>
      <c r="D76" s="190">
        <v>15438762.24</v>
      </c>
      <c r="E76" s="190">
        <v>14733787.74</v>
      </c>
      <c r="F76" s="437">
        <v>95.433736921127689</v>
      </c>
      <c r="G76" s="190">
        <v>13960</v>
      </c>
      <c r="H76" s="620">
        <v>9.0421756504749443E-2</v>
      </c>
      <c r="I76" s="190">
        <v>14747747.74</v>
      </c>
      <c r="J76" s="437">
        <v>95.524158677632443</v>
      </c>
      <c r="K76" s="447">
        <v>691014.5</v>
      </c>
    </row>
    <row r="77" spans="1:11" s="424" customFormat="1" ht="27.95" customHeight="1">
      <c r="A77" s="188">
        <v>69</v>
      </c>
      <c r="B77" s="188">
        <v>1500400084</v>
      </c>
      <c r="C77" s="189" t="s">
        <v>16</v>
      </c>
      <c r="D77" s="190">
        <v>16134990.6</v>
      </c>
      <c r="E77" s="190">
        <v>15396357.539999999</v>
      </c>
      <c r="F77" s="437">
        <v>95.422166158559776</v>
      </c>
      <c r="G77" s="190">
        <v>0</v>
      </c>
      <c r="H77" s="620">
        <v>0</v>
      </c>
      <c r="I77" s="190">
        <v>15396357.539999999</v>
      </c>
      <c r="J77" s="437">
        <v>95.422166158559776</v>
      </c>
      <c r="K77" s="447">
        <v>738633.06000000052</v>
      </c>
    </row>
    <row r="78" spans="1:11" s="424" customFormat="1" ht="27.95" customHeight="1">
      <c r="A78" s="188">
        <v>70</v>
      </c>
      <c r="B78" s="188">
        <v>1500400092</v>
      </c>
      <c r="C78" s="189" t="s">
        <v>68</v>
      </c>
      <c r="D78" s="190">
        <v>28869475.27</v>
      </c>
      <c r="E78" s="190">
        <v>27346581</v>
      </c>
      <c r="F78" s="437">
        <v>94.72489799084596</v>
      </c>
      <c r="G78" s="190">
        <v>86670</v>
      </c>
      <c r="H78" s="620">
        <v>0.30021328475638759</v>
      </c>
      <c r="I78" s="190">
        <v>27433251</v>
      </c>
      <c r="J78" s="437">
        <v>95.025111275602342</v>
      </c>
      <c r="K78" s="447">
        <v>1436224.2699999996</v>
      </c>
    </row>
    <row r="79" spans="1:11" s="424" customFormat="1" ht="27.95" customHeight="1">
      <c r="A79" s="188">
        <v>71</v>
      </c>
      <c r="B79" s="188">
        <v>1500400035</v>
      </c>
      <c r="C79" s="189" t="s">
        <v>94</v>
      </c>
      <c r="D79" s="190">
        <v>17903222.43</v>
      </c>
      <c r="E79" s="190">
        <v>16580151.57</v>
      </c>
      <c r="F79" s="437">
        <v>92.609873081937693</v>
      </c>
      <c r="G79" s="190">
        <v>405700</v>
      </c>
      <c r="H79" s="620">
        <v>2.2660724994410963</v>
      </c>
      <c r="I79" s="190">
        <v>16985851.57</v>
      </c>
      <c r="J79" s="437">
        <v>94.875945581378787</v>
      </c>
      <c r="K79" s="447">
        <v>917370.8599999994</v>
      </c>
    </row>
    <row r="80" spans="1:11" s="424" customFormat="1" ht="27.95" customHeight="1">
      <c r="A80" s="188">
        <v>72</v>
      </c>
      <c r="B80" s="188">
        <v>1500400037</v>
      </c>
      <c r="C80" s="189" t="s">
        <v>32</v>
      </c>
      <c r="D80" s="190">
        <v>20290986.079999998</v>
      </c>
      <c r="E80" s="190">
        <v>17383363.91</v>
      </c>
      <c r="F80" s="437">
        <v>85.670375217171312</v>
      </c>
      <c r="G80" s="190">
        <v>1862100</v>
      </c>
      <c r="H80" s="620">
        <v>9.1769813091311345</v>
      </c>
      <c r="I80" s="190">
        <v>19245463.91</v>
      </c>
      <c r="J80" s="437">
        <v>94.847356526302448</v>
      </c>
      <c r="K80" s="447">
        <v>1045522.1699999981</v>
      </c>
    </row>
    <row r="81" spans="1:11" s="424" customFormat="1" ht="27.95" customHeight="1">
      <c r="A81" s="188">
        <v>73</v>
      </c>
      <c r="B81" s="188">
        <v>1500400088</v>
      </c>
      <c r="C81" s="189" t="s">
        <v>65</v>
      </c>
      <c r="D81" s="190">
        <v>9298943.5399999991</v>
      </c>
      <c r="E81" s="190">
        <v>8657033.5199999996</v>
      </c>
      <c r="F81" s="437">
        <v>93.096957549653013</v>
      </c>
      <c r="G81" s="190">
        <v>149640</v>
      </c>
      <c r="H81" s="620">
        <v>1.6092150614348177</v>
      </c>
      <c r="I81" s="190">
        <v>8806673.5199999996</v>
      </c>
      <c r="J81" s="437">
        <v>94.706172611087823</v>
      </c>
      <c r="K81" s="447">
        <v>492270.01999999955</v>
      </c>
    </row>
    <row r="82" spans="1:11" s="424" customFormat="1" ht="27.95" customHeight="1">
      <c r="A82" s="188">
        <v>74</v>
      </c>
      <c r="B82" s="188">
        <v>1500400095</v>
      </c>
      <c r="C82" s="189" t="s">
        <v>70</v>
      </c>
      <c r="D82" s="190">
        <v>18950935.870000001</v>
      </c>
      <c r="E82" s="190">
        <v>17681165.77</v>
      </c>
      <c r="F82" s="437">
        <v>93.299697129944434</v>
      </c>
      <c r="G82" s="190">
        <v>154749.5</v>
      </c>
      <c r="H82" s="620">
        <v>0.81657972493576902</v>
      </c>
      <c r="I82" s="190">
        <v>17835915.27</v>
      </c>
      <c r="J82" s="437">
        <v>94.116276854880198</v>
      </c>
      <c r="K82" s="447">
        <v>1115020.6000000015</v>
      </c>
    </row>
    <row r="83" spans="1:11" s="424" customFormat="1" ht="27.95" customHeight="1">
      <c r="A83" s="188">
        <v>75</v>
      </c>
      <c r="B83" s="188">
        <v>1500400041</v>
      </c>
      <c r="C83" s="189" t="s">
        <v>35</v>
      </c>
      <c r="D83" s="190">
        <v>60446184.640000001</v>
      </c>
      <c r="E83" s="190">
        <v>55302742.600000001</v>
      </c>
      <c r="F83" s="437">
        <v>91.490873955679987</v>
      </c>
      <c r="G83" s="190">
        <v>220000</v>
      </c>
      <c r="H83" s="620">
        <v>0.36396010982373228</v>
      </c>
      <c r="I83" s="190">
        <v>55522742.600000001</v>
      </c>
      <c r="J83" s="437">
        <v>91.854834065503724</v>
      </c>
      <c r="K83" s="447">
        <v>4923442.0399999991</v>
      </c>
    </row>
    <row r="84" spans="1:11" s="424" customFormat="1" ht="27.95" customHeight="1">
      <c r="A84" s="188">
        <v>76</v>
      </c>
      <c r="B84" s="188">
        <v>1500400064</v>
      </c>
      <c r="C84" s="189" t="s">
        <v>102</v>
      </c>
      <c r="D84" s="190">
        <v>51011604.450000003</v>
      </c>
      <c r="E84" s="190">
        <v>17866627.43</v>
      </c>
      <c r="F84" s="437">
        <v>35.02463336065486</v>
      </c>
      <c r="G84" s="190">
        <v>12984000</v>
      </c>
      <c r="H84" s="620">
        <v>25.453031991429548</v>
      </c>
      <c r="I84" s="190">
        <v>30850627.43</v>
      </c>
      <c r="J84" s="437">
        <v>60.477665352084408</v>
      </c>
      <c r="K84" s="447">
        <v>20160977.020000003</v>
      </c>
    </row>
    <row r="85" spans="1:11" s="424" customFormat="1" ht="27.95" customHeight="1">
      <c r="A85" s="441"/>
      <c r="B85" s="440"/>
      <c r="C85" s="441"/>
      <c r="D85" s="442"/>
      <c r="E85" s="442"/>
      <c r="F85" s="443"/>
      <c r="G85" s="443"/>
      <c r="H85" s="443"/>
      <c r="I85" s="443"/>
      <c r="J85" s="845"/>
      <c r="K85" s="448"/>
    </row>
    <row r="86" spans="1:11">
      <c r="B86" s="142"/>
      <c r="F86" s="83"/>
      <c r="G86" s="83"/>
      <c r="H86" s="846"/>
      <c r="I86" s="83"/>
      <c r="J86" s="847"/>
    </row>
    <row r="87" spans="1:11">
      <c r="B87" s="142"/>
      <c r="F87" s="83"/>
      <c r="G87" s="83"/>
      <c r="H87" s="846"/>
      <c r="I87" s="83"/>
      <c r="J87" s="847"/>
    </row>
    <row r="88" spans="1:11">
      <c r="B88" s="142"/>
      <c r="F88" s="83"/>
      <c r="G88" s="83"/>
      <c r="H88" s="846"/>
      <c r="I88" s="83"/>
      <c r="J88" s="847"/>
    </row>
    <row r="89" spans="1:11">
      <c r="B89" s="142"/>
      <c r="F89" s="83"/>
      <c r="G89" s="83"/>
      <c r="H89" s="846"/>
      <c r="I89" s="83"/>
      <c r="J89" s="847"/>
    </row>
    <row r="90" spans="1:11">
      <c r="B90" s="142"/>
      <c r="F90" s="83"/>
      <c r="G90" s="83"/>
      <c r="H90" s="846"/>
      <c r="I90" s="83"/>
      <c r="J90" s="847"/>
    </row>
    <row r="91" spans="1:11">
      <c r="B91" s="142"/>
      <c r="F91" s="83"/>
      <c r="G91" s="83"/>
      <c r="H91" s="846"/>
      <c r="I91" s="83"/>
      <c r="J91" s="847"/>
    </row>
    <row r="92" spans="1:11">
      <c r="B92" s="142"/>
      <c r="F92" s="83"/>
      <c r="G92" s="83"/>
      <c r="H92" s="846"/>
      <c r="I92" s="83"/>
      <c r="J92" s="847"/>
    </row>
    <row r="93" spans="1:11">
      <c r="B93" s="114"/>
      <c r="J93" s="847"/>
    </row>
    <row r="94" spans="1:11">
      <c r="B94" s="114"/>
      <c r="J94" s="847"/>
    </row>
    <row r="95" spans="1:11">
      <c r="J95" s="847"/>
    </row>
    <row r="96" spans="1:11">
      <c r="J96" s="847"/>
    </row>
    <row r="97" spans="10:10">
      <c r="J97" s="847"/>
    </row>
    <row r="98" spans="10:10">
      <c r="J98" s="847"/>
    </row>
    <row r="99" spans="10:10">
      <c r="J99" s="847"/>
    </row>
    <row r="100" spans="10:10">
      <c r="J100" s="847"/>
    </row>
  </sheetData>
  <mergeCells count="14">
    <mergeCell ref="A8:C8"/>
    <mergeCell ref="A2:K2"/>
    <mergeCell ref="A5:A7"/>
    <mergeCell ref="B5:B7"/>
    <mergeCell ref="C5:C7"/>
    <mergeCell ref="A1:K1"/>
    <mergeCell ref="E6:F6"/>
    <mergeCell ref="G6:H6"/>
    <mergeCell ref="I6:J6"/>
    <mergeCell ref="A3:K3"/>
    <mergeCell ref="A4:K4"/>
    <mergeCell ref="E5:J5"/>
    <mergeCell ref="K5:K7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97"/>
  <sheetViews>
    <sheetView zoomScale="60" zoomScaleNormal="60" workbookViewId="0">
      <selection activeCell="F11" sqref="F11"/>
    </sheetView>
  </sheetViews>
  <sheetFormatPr defaultRowHeight="26.25"/>
  <cols>
    <col min="1" max="1" width="10.5703125" style="163" customWidth="1"/>
    <col min="2" max="2" width="73" style="164" customWidth="1"/>
    <col min="3" max="3" width="27.140625" style="165" customWidth="1"/>
    <col min="4" max="4" width="26.7109375" style="165" customWidth="1"/>
    <col min="5" max="5" width="17" style="167" customWidth="1"/>
    <col min="6" max="6" width="26.7109375" style="165" customWidth="1"/>
    <col min="7" max="7" width="15.5703125" style="165" customWidth="1"/>
    <col min="8" max="8" width="26.7109375" style="165" customWidth="1"/>
    <col min="9" max="9" width="16.42578125" style="168" customWidth="1"/>
    <col min="10" max="10" width="26.7109375" style="165" customWidth="1"/>
    <col min="11" max="11" width="23.28515625" style="162" customWidth="1"/>
    <col min="12" max="12" width="25.28515625" style="162" customWidth="1"/>
    <col min="13" max="13" width="20.140625" style="94" customWidth="1"/>
    <col min="14" max="14" width="19.5703125" style="94" customWidth="1"/>
    <col min="15" max="15" width="15.5703125" style="94" customWidth="1"/>
    <col min="16" max="16" width="20.5703125" style="162" customWidth="1"/>
    <col min="17" max="17" width="14.28515625" style="162" customWidth="1"/>
    <col min="18" max="47" width="9.140625" style="162" customWidth="1"/>
    <col min="48" max="48" width="26.5703125" style="162" customWidth="1"/>
    <col min="49" max="49" width="9.140625" style="162"/>
    <col min="50" max="50" width="25.28515625" style="162" customWidth="1"/>
    <col min="51" max="16384" width="9.140625" style="162"/>
  </cols>
  <sheetData>
    <row r="1" spans="1:16" s="670" customFormat="1" ht="39.950000000000003" customHeight="1">
      <c r="A1" s="962" t="s">
        <v>598</v>
      </c>
      <c r="B1" s="962"/>
      <c r="C1" s="962"/>
      <c r="D1" s="962"/>
      <c r="E1" s="962"/>
      <c r="F1" s="962"/>
      <c r="G1" s="962"/>
      <c r="H1" s="962"/>
      <c r="I1" s="962"/>
      <c r="J1" s="962"/>
      <c r="K1" s="667"/>
      <c r="L1" s="667"/>
      <c r="M1" s="668"/>
      <c r="N1" s="668"/>
      <c r="O1" s="668"/>
      <c r="P1" s="669"/>
    </row>
    <row r="2" spans="1:16" s="670" customFormat="1" ht="39.950000000000003" customHeight="1">
      <c r="A2" s="963" t="s">
        <v>633</v>
      </c>
      <c r="B2" s="963"/>
      <c r="C2" s="963"/>
      <c r="D2" s="963"/>
      <c r="E2" s="963"/>
      <c r="F2" s="963"/>
      <c r="G2" s="963"/>
      <c r="H2" s="963"/>
      <c r="I2" s="963"/>
      <c r="J2" s="963"/>
      <c r="M2" s="668"/>
      <c r="N2" s="668"/>
      <c r="O2" s="668"/>
      <c r="P2" s="669"/>
    </row>
    <row r="3" spans="1:16" s="673" customFormat="1" ht="54">
      <c r="A3" s="956" t="s">
        <v>201</v>
      </c>
      <c r="B3" s="957"/>
      <c r="C3" s="671" t="s">
        <v>507</v>
      </c>
      <c r="D3" s="953" t="s">
        <v>9</v>
      </c>
      <c r="E3" s="953"/>
      <c r="F3" s="952" t="s">
        <v>87</v>
      </c>
      <c r="G3" s="952"/>
      <c r="H3" s="952" t="s">
        <v>146</v>
      </c>
      <c r="I3" s="952"/>
      <c r="J3" s="964" t="s">
        <v>4</v>
      </c>
      <c r="M3" s="674"/>
      <c r="N3" s="674"/>
      <c r="O3" s="675"/>
      <c r="P3" s="676"/>
    </row>
    <row r="4" spans="1:16" s="673" customFormat="1" ht="35.1" customHeight="1">
      <c r="A4" s="958"/>
      <c r="B4" s="959"/>
      <c r="C4" s="672" t="s">
        <v>110</v>
      </c>
      <c r="D4" s="672" t="s">
        <v>110</v>
      </c>
      <c r="E4" s="672" t="s">
        <v>7</v>
      </c>
      <c r="F4" s="672" t="s">
        <v>110</v>
      </c>
      <c r="G4" s="672" t="s">
        <v>7</v>
      </c>
      <c r="H4" s="672" t="s">
        <v>110</v>
      </c>
      <c r="I4" s="672" t="s">
        <v>7</v>
      </c>
      <c r="J4" s="965"/>
      <c r="M4" s="674"/>
      <c r="N4" s="674"/>
      <c r="O4" s="675"/>
      <c r="P4" s="676"/>
    </row>
    <row r="5" spans="1:16" s="678" customFormat="1" ht="39.950000000000003" customHeight="1">
      <c r="A5" s="960" t="s">
        <v>203</v>
      </c>
      <c r="B5" s="960"/>
      <c r="C5" s="677">
        <v>689134400</v>
      </c>
      <c r="D5" s="677">
        <v>510836759.62000006</v>
      </c>
      <c r="E5" s="850">
        <v>74.127305155569076</v>
      </c>
      <c r="F5" s="677">
        <v>20790327</v>
      </c>
      <c r="G5" s="850">
        <v>3.0168755180411835</v>
      </c>
      <c r="H5" s="677">
        <v>531627086.62000006</v>
      </c>
      <c r="I5" s="850">
        <v>77.144180673610265</v>
      </c>
      <c r="J5" s="677">
        <v>157507313.37999997</v>
      </c>
      <c r="M5" s="679"/>
      <c r="N5" s="679"/>
      <c r="O5" s="679"/>
    </row>
    <row r="6" spans="1:16" s="678" customFormat="1" ht="39.950000000000003" customHeight="1">
      <c r="A6" s="951" t="s">
        <v>184</v>
      </c>
      <c r="B6" s="951"/>
      <c r="C6" s="680">
        <v>485839600</v>
      </c>
      <c r="D6" s="680">
        <v>446088402.05000007</v>
      </c>
      <c r="E6" s="851">
        <v>91.818040779302478</v>
      </c>
      <c r="F6" s="680">
        <v>12937417</v>
      </c>
      <c r="G6" s="696">
        <v>2.6628988250443149</v>
      </c>
      <c r="H6" s="680">
        <v>459025819.05000007</v>
      </c>
      <c r="I6" s="696">
        <v>94.480939604346801</v>
      </c>
      <c r="J6" s="680">
        <v>26813780.949999977</v>
      </c>
      <c r="M6" s="679"/>
      <c r="N6" s="679"/>
      <c r="O6" s="679"/>
    </row>
    <row r="7" spans="1:16" s="678" customFormat="1" ht="35.1" customHeight="1">
      <c r="A7" s="954" t="s">
        <v>204</v>
      </c>
      <c r="B7" s="955"/>
      <c r="C7" s="681">
        <v>471653500</v>
      </c>
      <c r="D7" s="681">
        <v>436425137.32000005</v>
      </c>
      <c r="E7" s="681">
        <v>92.530880682534971</v>
      </c>
      <c r="F7" s="681">
        <v>9542417</v>
      </c>
      <c r="G7" s="681">
        <v>2.0231837567197104</v>
      </c>
      <c r="H7" s="681">
        <v>445967554.32000005</v>
      </c>
      <c r="I7" s="681">
        <v>94.554064439254674</v>
      </c>
      <c r="J7" s="681">
        <v>25685945.679999977</v>
      </c>
      <c r="M7" s="679"/>
      <c r="N7" s="679"/>
      <c r="O7" s="679"/>
    </row>
    <row r="8" spans="1:16" s="678" customFormat="1" ht="35.1" customHeight="1">
      <c r="A8" s="683">
        <v>1</v>
      </c>
      <c r="B8" s="684" t="s">
        <v>132</v>
      </c>
      <c r="C8" s="682">
        <v>3185585.6399999857</v>
      </c>
      <c r="D8" s="685">
        <v>0</v>
      </c>
      <c r="E8" s="686">
        <v>0</v>
      </c>
      <c r="F8" s="685">
        <v>0</v>
      </c>
      <c r="G8" s="682">
        <v>0</v>
      </c>
      <c r="H8" s="685">
        <v>0</v>
      </c>
      <c r="I8" s="687">
        <v>0</v>
      </c>
      <c r="J8" s="685">
        <v>3185585.6399999857</v>
      </c>
      <c r="M8" s="679"/>
      <c r="N8" s="679"/>
      <c r="O8" s="679"/>
    </row>
    <row r="9" spans="1:16" s="678" customFormat="1" ht="35.1" customHeight="1">
      <c r="A9" s="683">
        <v>2</v>
      </c>
      <c r="B9" s="684" t="s">
        <v>205</v>
      </c>
      <c r="C9" s="682">
        <v>55684122.519999996</v>
      </c>
      <c r="D9" s="685">
        <v>29803288.420000002</v>
      </c>
      <c r="E9" s="687">
        <v>53.522058122215341</v>
      </c>
      <c r="F9" s="685">
        <v>9411639.5</v>
      </c>
      <c r="G9" s="687">
        <v>16.901836778732811</v>
      </c>
      <c r="H9" s="685">
        <v>39214927.920000002</v>
      </c>
      <c r="I9" s="687">
        <v>70.423894900948156</v>
      </c>
      <c r="J9" s="685">
        <v>16469194.599999994</v>
      </c>
      <c r="M9" s="679"/>
      <c r="N9" s="679"/>
      <c r="O9" s="679"/>
    </row>
    <row r="10" spans="1:16" s="678" customFormat="1" ht="35.1" customHeight="1">
      <c r="A10" s="683">
        <v>3</v>
      </c>
      <c r="B10" s="684" t="s">
        <v>124</v>
      </c>
      <c r="C10" s="682">
        <v>12313928.490000002</v>
      </c>
      <c r="D10" s="685">
        <v>11624704.490000002</v>
      </c>
      <c r="E10" s="687">
        <v>94.402890998110706</v>
      </c>
      <c r="F10" s="685">
        <v>48360</v>
      </c>
      <c r="G10" s="687">
        <v>0.39272600973176508</v>
      </c>
      <c r="H10" s="685">
        <v>11673064.490000002</v>
      </c>
      <c r="I10" s="687">
        <v>94.79561700784248</v>
      </c>
      <c r="J10" s="685">
        <v>640864</v>
      </c>
      <c r="M10" s="679"/>
      <c r="N10" s="679"/>
      <c r="O10" s="679"/>
    </row>
    <row r="11" spans="1:16" s="678" customFormat="1" ht="35.1" customHeight="1">
      <c r="A11" s="683">
        <v>4</v>
      </c>
      <c r="B11" s="684" t="s">
        <v>188</v>
      </c>
      <c r="C11" s="682">
        <v>400469863.35000002</v>
      </c>
      <c r="D11" s="685">
        <v>394997144.41000003</v>
      </c>
      <c r="E11" s="687">
        <v>98.633425523154287</v>
      </c>
      <c r="F11" s="685">
        <v>82417.5</v>
      </c>
      <c r="G11" s="687">
        <v>2.0580200295363872E-2</v>
      </c>
      <c r="H11" s="685">
        <v>395079561.91000003</v>
      </c>
      <c r="I11" s="687">
        <v>98.654005723449643</v>
      </c>
      <c r="J11" s="685">
        <v>5390301.4399999976</v>
      </c>
      <c r="M11" s="679"/>
      <c r="N11" s="679"/>
      <c r="O11" s="679"/>
    </row>
    <row r="12" spans="1:16" s="678" customFormat="1" ht="35.1" customHeight="1">
      <c r="A12" s="961" t="s">
        <v>206</v>
      </c>
      <c r="B12" s="961"/>
      <c r="C12" s="688">
        <v>14186100</v>
      </c>
      <c r="D12" s="688">
        <v>9663264.7300000004</v>
      </c>
      <c r="E12" s="681">
        <v>68.117838799952068</v>
      </c>
      <c r="F12" s="688">
        <v>3395000</v>
      </c>
      <c r="G12" s="681">
        <v>23.93187697816877</v>
      </c>
      <c r="H12" s="688">
        <v>13058264.73</v>
      </c>
      <c r="I12" s="681">
        <v>92.049715778120841</v>
      </c>
      <c r="J12" s="688">
        <v>1127835.2699999991</v>
      </c>
      <c r="M12" s="679"/>
      <c r="N12" s="679"/>
      <c r="O12" s="679"/>
    </row>
    <row r="13" spans="1:16" s="678" customFormat="1" ht="35.1" customHeight="1">
      <c r="A13" s="683">
        <v>1</v>
      </c>
      <c r="B13" s="684" t="s">
        <v>132</v>
      </c>
      <c r="C13" s="682">
        <v>12167628.199999999</v>
      </c>
      <c r="D13" s="685">
        <v>8328929.0800000001</v>
      </c>
      <c r="E13" s="687">
        <v>68.451541607755573</v>
      </c>
      <c r="F13" s="685">
        <v>3395000</v>
      </c>
      <c r="G13" s="687">
        <v>27.901904497706465</v>
      </c>
      <c r="H13" s="685">
        <v>11723929.08</v>
      </c>
      <c r="I13" s="687">
        <v>96.353446105462041</v>
      </c>
      <c r="J13" s="685">
        <v>443699.11999999918</v>
      </c>
      <c r="M13" s="679"/>
      <c r="N13" s="679"/>
      <c r="O13" s="679"/>
    </row>
    <row r="14" spans="1:16" s="678" customFormat="1" ht="35.1" customHeight="1">
      <c r="A14" s="683">
        <v>2</v>
      </c>
      <c r="B14" s="684" t="s">
        <v>124</v>
      </c>
      <c r="C14" s="682">
        <v>139200</v>
      </c>
      <c r="D14" s="685">
        <v>123825.8</v>
      </c>
      <c r="E14" s="687">
        <v>88.955316091954018</v>
      </c>
      <c r="F14" s="685"/>
      <c r="G14" s="687">
        <v>0</v>
      </c>
      <c r="H14" s="685">
        <v>123825.8</v>
      </c>
      <c r="I14" s="687">
        <v>88.955316091954018</v>
      </c>
      <c r="J14" s="685">
        <v>15374.199999999997</v>
      </c>
      <c r="M14" s="679"/>
      <c r="N14" s="679"/>
      <c r="O14" s="679"/>
    </row>
    <row r="15" spans="1:16" s="678" customFormat="1" ht="35.1" customHeight="1">
      <c r="A15" s="683">
        <v>3</v>
      </c>
      <c r="B15" s="684" t="s">
        <v>188</v>
      </c>
      <c r="C15" s="682">
        <v>1879271.8</v>
      </c>
      <c r="D15" s="685">
        <v>1210509.8500000001</v>
      </c>
      <c r="E15" s="687">
        <v>64.413771866315457</v>
      </c>
      <c r="F15" s="685">
        <v>0</v>
      </c>
      <c r="G15" s="687">
        <v>0</v>
      </c>
      <c r="H15" s="685">
        <v>1210509.8500000001</v>
      </c>
      <c r="I15" s="687">
        <v>64.413771866315457</v>
      </c>
      <c r="J15" s="685">
        <v>668761.94999999995</v>
      </c>
      <c r="M15" s="679"/>
      <c r="N15" s="679"/>
      <c r="O15" s="679"/>
    </row>
    <row r="16" spans="1:16" s="678" customFormat="1" ht="39.950000000000003" customHeight="1">
      <c r="A16" s="951" t="s">
        <v>207</v>
      </c>
      <c r="B16" s="951"/>
      <c r="C16" s="680">
        <v>202464800</v>
      </c>
      <c r="D16" s="680">
        <v>64583357.570000008</v>
      </c>
      <c r="E16" s="851">
        <v>31.898560920219222</v>
      </c>
      <c r="F16" s="680">
        <v>7852910</v>
      </c>
      <c r="G16" s="696">
        <v>3.8786544624053167</v>
      </c>
      <c r="H16" s="680">
        <v>72436267.569999993</v>
      </c>
      <c r="I16" s="696">
        <v>35.777215382624533</v>
      </c>
      <c r="J16" s="680">
        <v>130028532.42999999</v>
      </c>
      <c r="M16" s="679"/>
      <c r="N16" s="679"/>
      <c r="O16" s="679"/>
    </row>
    <row r="17" spans="1:15" s="678" customFormat="1" ht="35.1" customHeight="1">
      <c r="A17" s="950" t="s">
        <v>204</v>
      </c>
      <c r="B17" s="950"/>
      <c r="C17" s="689">
        <v>5955000</v>
      </c>
      <c r="D17" s="689">
        <v>5888000</v>
      </c>
      <c r="E17" s="681">
        <v>98.874895046179674</v>
      </c>
      <c r="F17" s="689">
        <v>0</v>
      </c>
      <c r="G17" s="681">
        <v>0</v>
      </c>
      <c r="H17" s="689">
        <v>5888000</v>
      </c>
      <c r="I17" s="681">
        <v>98.874895046179674</v>
      </c>
      <c r="J17" s="689">
        <v>67000</v>
      </c>
      <c r="M17" s="679"/>
      <c r="N17" s="679"/>
      <c r="O17" s="679"/>
    </row>
    <row r="18" spans="1:15" s="678" customFormat="1" ht="35.1" customHeight="1">
      <c r="A18" s="690">
        <v>1</v>
      </c>
      <c r="B18" s="691" t="s">
        <v>132</v>
      </c>
      <c r="C18" s="685">
        <v>67000</v>
      </c>
      <c r="D18" s="685">
        <v>0</v>
      </c>
      <c r="E18" s="687">
        <v>0</v>
      </c>
      <c r="F18" s="685">
        <v>0</v>
      </c>
      <c r="G18" s="687">
        <v>0</v>
      </c>
      <c r="H18" s="685">
        <v>0</v>
      </c>
      <c r="I18" s="687">
        <v>0</v>
      </c>
      <c r="J18" s="685">
        <v>67000</v>
      </c>
      <c r="M18" s="679"/>
      <c r="N18" s="679"/>
      <c r="O18" s="679"/>
    </row>
    <row r="19" spans="1:15" s="678" customFormat="1" ht="35.1" customHeight="1">
      <c r="A19" s="690">
        <v>2</v>
      </c>
      <c r="B19" s="684" t="s">
        <v>412</v>
      </c>
      <c r="C19" s="685">
        <v>5888000</v>
      </c>
      <c r="D19" s="685">
        <v>5888000</v>
      </c>
      <c r="E19" s="687">
        <v>100</v>
      </c>
      <c r="F19" s="685">
        <v>0</v>
      </c>
      <c r="G19" s="687">
        <v>0</v>
      </c>
      <c r="H19" s="685">
        <v>5888000</v>
      </c>
      <c r="I19" s="687">
        <v>100</v>
      </c>
      <c r="J19" s="685">
        <v>0</v>
      </c>
      <c r="M19" s="679"/>
      <c r="N19" s="679"/>
      <c r="O19" s="679"/>
    </row>
    <row r="20" spans="1:15" s="678" customFormat="1" ht="35.1" customHeight="1">
      <c r="A20" s="950" t="s">
        <v>206</v>
      </c>
      <c r="B20" s="950"/>
      <c r="C20" s="689">
        <v>51122300</v>
      </c>
      <c r="D20" s="689">
        <v>30737735.450000003</v>
      </c>
      <c r="E20" s="681">
        <v>60.125885279026967</v>
      </c>
      <c r="F20" s="689">
        <v>3955410</v>
      </c>
      <c r="G20" s="681">
        <v>7.7371518887061024</v>
      </c>
      <c r="H20" s="689">
        <v>34693145.449999996</v>
      </c>
      <c r="I20" s="681">
        <v>67.863037167733054</v>
      </c>
      <c r="J20" s="689">
        <v>16429154.550000001</v>
      </c>
      <c r="M20" s="679"/>
      <c r="N20" s="679"/>
      <c r="O20" s="679"/>
    </row>
    <row r="21" spans="1:15" s="678" customFormat="1" ht="35.1" customHeight="1">
      <c r="A21" s="683">
        <v>1</v>
      </c>
      <c r="B21" s="684" t="s">
        <v>615</v>
      </c>
      <c r="C21" s="692">
        <v>37146604.140000001</v>
      </c>
      <c r="D21" s="692">
        <v>20250081.59</v>
      </c>
      <c r="E21" s="687">
        <v>54.513951029495104</v>
      </c>
      <c r="F21" s="692">
        <v>866250</v>
      </c>
      <c r="G21" s="687">
        <v>2.3319762870792529</v>
      </c>
      <c r="H21" s="685">
        <v>21116331.59</v>
      </c>
      <c r="I21" s="687">
        <v>56.845927316574354</v>
      </c>
      <c r="J21" s="685">
        <v>16030272.550000001</v>
      </c>
      <c r="M21" s="679"/>
      <c r="N21" s="679"/>
      <c r="O21" s="679"/>
    </row>
    <row r="22" spans="1:15" s="678" customFormat="1" ht="35.1" customHeight="1">
      <c r="A22" s="683">
        <v>2</v>
      </c>
      <c r="B22" s="684" t="s">
        <v>517</v>
      </c>
      <c r="C22" s="692">
        <v>490000</v>
      </c>
      <c r="D22" s="692">
        <v>98000</v>
      </c>
      <c r="E22" s="687">
        <v>20</v>
      </c>
      <c r="F22" s="692">
        <v>392000</v>
      </c>
      <c r="G22" s="687">
        <v>80</v>
      </c>
      <c r="H22" s="685">
        <v>490000</v>
      </c>
      <c r="I22" s="687">
        <v>100</v>
      </c>
      <c r="J22" s="685">
        <v>0</v>
      </c>
      <c r="M22" s="679"/>
      <c r="N22" s="679"/>
      <c r="O22" s="679"/>
    </row>
    <row r="23" spans="1:15" s="678" customFormat="1" ht="35.1" customHeight="1">
      <c r="A23" s="683">
        <v>3</v>
      </c>
      <c r="B23" s="684" t="s">
        <v>616</v>
      </c>
      <c r="C23" s="682">
        <v>5000646.8499999996</v>
      </c>
      <c r="D23" s="685">
        <v>3230504.85</v>
      </c>
      <c r="E23" s="687">
        <v>64.601739472964383</v>
      </c>
      <c r="F23" s="685">
        <v>1715260</v>
      </c>
      <c r="G23" s="687">
        <v>34.300762510354041</v>
      </c>
      <c r="H23" s="685">
        <v>4945764.8499999996</v>
      </c>
      <c r="I23" s="687">
        <v>98.902501983318416</v>
      </c>
      <c r="J23" s="685">
        <v>54882</v>
      </c>
      <c r="M23" s="679"/>
      <c r="N23" s="679"/>
      <c r="O23" s="679"/>
    </row>
    <row r="24" spans="1:15" s="678" customFormat="1" ht="35.1" customHeight="1">
      <c r="A24" s="683">
        <v>4</v>
      </c>
      <c r="B24" s="693" t="s">
        <v>617</v>
      </c>
      <c r="C24" s="682">
        <v>8485049.0099999998</v>
      </c>
      <c r="D24" s="682">
        <v>7159149.0099999998</v>
      </c>
      <c r="E24" s="687">
        <v>84.373690730161144</v>
      </c>
      <c r="F24" s="682">
        <v>981900</v>
      </c>
      <c r="G24" s="687">
        <v>11.572119369526188</v>
      </c>
      <c r="H24" s="685">
        <v>8141049.0099999998</v>
      </c>
      <c r="I24" s="687">
        <v>95.945810099687336</v>
      </c>
      <c r="J24" s="685">
        <v>344000</v>
      </c>
      <c r="M24" s="679"/>
      <c r="N24" s="679"/>
      <c r="O24" s="679"/>
    </row>
    <row r="25" spans="1:15" s="694" customFormat="1" ht="35.1" customHeight="1">
      <c r="A25" s="950" t="s">
        <v>208</v>
      </c>
      <c r="B25" s="950"/>
      <c r="C25" s="689">
        <v>144937500</v>
      </c>
      <c r="D25" s="689">
        <v>27513622.120000001</v>
      </c>
      <c r="E25" s="681">
        <v>18.983094175075465</v>
      </c>
      <c r="F25" s="689">
        <v>3897500</v>
      </c>
      <c r="G25" s="681">
        <v>2.6890901250539025</v>
      </c>
      <c r="H25" s="689">
        <v>31411122.120000001</v>
      </c>
      <c r="I25" s="681">
        <v>21.672184300129366</v>
      </c>
      <c r="J25" s="689">
        <v>113526377.88</v>
      </c>
      <c r="M25" s="695"/>
      <c r="N25" s="695"/>
      <c r="O25" s="695"/>
    </row>
    <row r="26" spans="1:15" s="678" customFormat="1" ht="35.1" customHeight="1">
      <c r="A26" s="690">
        <v>1</v>
      </c>
      <c r="B26" s="691" t="s">
        <v>518</v>
      </c>
      <c r="C26" s="685">
        <v>75214266.879999995</v>
      </c>
      <c r="D26" s="685">
        <v>0</v>
      </c>
      <c r="E26" s="687">
        <v>0</v>
      </c>
      <c r="F26" s="685">
        <v>0</v>
      </c>
      <c r="G26" s="687">
        <v>0</v>
      </c>
      <c r="H26" s="685">
        <v>0</v>
      </c>
      <c r="I26" s="687">
        <v>0</v>
      </c>
      <c r="J26" s="685">
        <v>75214266.879999995</v>
      </c>
      <c r="M26" s="679"/>
      <c r="N26" s="679"/>
      <c r="O26" s="679"/>
    </row>
    <row r="27" spans="1:15" s="678" customFormat="1" ht="35.1" customHeight="1">
      <c r="A27" s="690">
        <v>2</v>
      </c>
      <c r="B27" s="684" t="s">
        <v>610</v>
      </c>
      <c r="C27" s="685">
        <v>30992146.32</v>
      </c>
      <c r="D27" s="685">
        <v>8371249.3200000003</v>
      </c>
      <c r="E27" s="687">
        <v>27.010873121097216</v>
      </c>
      <c r="F27" s="685">
        <v>0</v>
      </c>
      <c r="G27" s="682">
        <v>0</v>
      </c>
      <c r="H27" s="685">
        <v>8371249.3200000003</v>
      </c>
      <c r="I27" s="687">
        <v>27.010873121097216</v>
      </c>
      <c r="J27" s="685">
        <v>22620897</v>
      </c>
      <c r="M27" s="679"/>
      <c r="N27" s="679"/>
      <c r="O27" s="679"/>
    </row>
    <row r="28" spans="1:15" s="678" customFormat="1" ht="35.1" customHeight="1">
      <c r="A28" s="690">
        <v>3</v>
      </c>
      <c r="B28" s="684" t="s">
        <v>634</v>
      </c>
      <c r="C28" s="685">
        <v>13199594</v>
      </c>
      <c r="D28" s="685">
        <v>1627500</v>
      </c>
      <c r="E28" s="687">
        <v>12.329924693138288</v>
      </c>
      <c r="F28" s="685">
        <v>3797500</v>
      </c>
      <c r="G28" s="687">
        <v>28.76982428398934</v>
      </c>
      <c r="H28" s="685">
        <v>5425000</v>
      </c>
      <c r="I28" s="687">
        <v>41.099748977127632</v>
      </c>
      <c r="J28" s="685">
        <v>7774594</v>
      </c>
      <c r="M28" s="679"/>
      <c r="N28" s="679"/>
      <c r="O28" s="679"/>
    </row>
    <row r="29" spans="1:15" s="678" customFormat="1" ht="35.1" customHeight="1">
      <c r="A29" s="683">
        <v>4</v>
      </c>
      <c r="B29" s="684" t="s">
        <v>635</v>
      </c>
      <c r="C29" s="692">
        <v>25531492.799999997</v>
      </c>
      <c r="D29" s="685">
        <v>17514872.800000001</v>
      </c>
      <c r="E29" s="687">
        <v>68.601052579267915</v>
      </c>
      <c r="F29" s="685">
        <v>100000</v>
      </c>
      <c r="G29" s="687">
        <v>0.39167314180704704</v>
      </c>
      <c r="H29" s="685">
        <v>17614872.800000001</v>
      </c>
      <c r="I29" s="687">
        <v>68.992725721074962</v>
      </c>
      <c r="J29" s="685">
        <v>7916619.9999999963</v>
      </c>
      <c r="M29" s="679"/>
      <c r="N29" s="679"/>
      <c r="O29" s="679"/>
    </row>
    <row r="30" spans="1:15" s="678" customFormat="1" ht="57" customHeight="1">
      <c r="A30" s="950" t="s">
        <v>209</v>
      </c>
      <c r="B30" s="950"/>
      <c r="C30" s="689">
        <v>450000</v>
      </c>
      <c r="D30" s="689">
        <v>444000</v>
      </c>
      <c r="E30" s="681">
        <v>98.666666666666671</v>
      </c>
      <c r="F30" s="689">
        <v>0</v>
      </c>
      <c r="G30" s="681">
        <v>0</v>
      </c>
      <c r="H30" s="689">
        <v>444000</v>
      </c>
      <c r="I30" s="681">
        <v>98.666666666666671</v>
      </c>
      <c r="J30" s="689">
        <v>6000</v>
      </c>
      <c r="M30" s="679"/>
      <c r="N30" s="679"/>
      <c r="O30" s="679"/>
    </row>
    <row r="31" spans="1:15" s="678" customFormat="1" ht="35.1" customHeight="1">
      <c r="A31" s="690">
        <v>1</v>
      </c>
      <c r="B31" s="691" t="s">
        <v>132</v>
      </c>
      <c r="C31" s="685">
        <v>6000</v>
      </c>
      <c r="D31" s="685">
        <v>0</v>
      </c>
      <c r="E31" s="687">
        <v>0</v>
      </c>
      <c r="F31" s="685">
        <v>0</v>
      </c>
      <c r="G31" s="687">
        <v>0</v>
      </c>
      <c r="H31" s="685">
        <v>0</v>
      </c>
      <c r="I31" s="687">
        <v>0</v>
      </c>
      <c r="J31" s="685">
        <v>6000</v>
      </c>
      <c r="M31" s="679"/>
      <c r="N31" s="679"/>
      <c r="O31" s="679"/>
    </row>
    <row r="32" spans="1:15" s="678" customFormat="1" ht="35.1" customHeight="1">
      <c r="A32" s="683">
        <v>2</v>
      </c>
      <c r="B32" s="684" t="s">
        <v>413</v>
      </c>
      <c r="C32" s="692">
        <v>444000</v>
      </c>
      <c r="D32" s="685">
        <v>444000</v>
      </c>
      <c r="E32" s="687">
        <v>100</v>
      </c>
      <c r="F32" s="685">
        <v>0</v>
      </c>
      <c r="G32" s="687">
        <v>0</v>
      </c>
      <c r="H32" s="685">
        <v>444000</v>
      </c>
      <c r="I32" s="687">
        <v>100</v>
      </c>
      <c r="J32" s="685">
        <v>0</v>
      </c>
      <c r="M32" s="679"/>
      <c r="N32" s="679"/>
      <c r="O32" s="679"/>
    </row>
    <row r="33" spans="1:15" s="678" customFormat="1" ht="39.950000000000003" customHeight="1">
      <c r="A33" s="951" t="s">
        <v>519</v>
      </c>
      <c r="B33" s="951"/>
      <c r="C33" s="680">
        <v>830000</v>
      </c>
      <c r="D33" s="680">
        <v>165000</v>
      </c>
      <c r="E33" s="851">
        <v>19.879518072289155</v>
      </c>
      <c r="F33" s="680">
        <v>0</v>
      </c>
      <c r="G33" s="696">
        <v>0</v>
      </c>
      <c r="H33" s="680">
        <v>165000</v>
      </c>
      <c r="I33" s="696">
        <v>19.879518072289155</v>
      </c>
      <c r="J33" s="680">
        <v>665000</v>
      </c>
      <c r="M33" s="679"/>
      <c r="N33" s="679"/>
      <c r="O33" s="679"/>
    </row>
    <row r="34" spans="1:15" s="678" customFormat="1" ht="35.1" customHeight="1">
      <c r="A34" s="950" t="s">
        <v>204</v>
      </c>
      <c r="B34" s="950"/>
      <c r="C34" s="689">
        <v>830000</v>
      </c>
      <c r="D34" s="689">
        <v>165000</v>
      </c>
      <c r="E34" s="681">
        <v>19.879518072289155</v>
      </c>
      <c r="F34" s="689">
        <v>0</v>
      </c>
      <c r="G34" s="681">
        <v>0</v>
      </c>
      <c r="H34" s="689">
        <v>165000</v>
      </c>
      <c r="I34" s="681">
        <v>19.879518072289155</v>
      </c>
      <c r="J34" s="689">
        <v>665000</v>
      </c>
      <c r="M34" s="679"/>
      <c r="N34" s="679"/>
      <c r="O34" s="679"/>
    </row>
    <row r="35" spans="1:15" s="678" customFormat="1" ht="81">
      <c r="A35" s="690">
        <v>1</v>
      </c>
      <c r="B35" s="691" t="s">
        <v>599</v>
      </c>
      <c r="C35" s="685">
        <v>165000</v>
      </c>
      <c r="D35" s="685">
        <v>165000</v>
      </c>
      <c r="E35" s="687">
        <v>100</v>
      </c>
      <c r="F35" s="685">
        <v>0</v>
      </c>
      <c r="G35" s="687">
        <v>0</v>
      </c>
      <c r="H35" s="685">
        <v>165000</v>
      </c>
      <c r="I35" s="687">
        <v>100</v>
      </c>
      <c r="J35" s="685">
        <v>0</v>
      </c>
      <c r="M35" s="679"/>
      <c r="N35" s="679"/>
      <c r="O35" s="679"/>
    </row>
    <row r="36" spans="1:15" ht="60" customHeight="1">
      <c r="A36" s="1069">
        <v>2</v>
      </c>
      <c r="B36" s="1070" t="s">
        <v>636</v>
      </c>
      <c r="C36" s="1071">
        <v>665000</v>
      </c>
      <c r="D36" s="1072"/>
      <c r="E36" s="687">
        <v>0</v>
      </c>
      <c r="F36" s="1072"/>
      <c r="G36" s="687">
        <v>0</v>
      </c>
      <c r="H36" s="685">
        <v>0</v>
      </c>
      <c r="I36" s="687">
        <v>0</v>
      </c>
      <c r="J36" s="685">
        <v>665000</v>
      </c>
      <c r="M36" s="97"/>
      <c r="N36" s="97"/>
      <c r="O36" s="97"/>
    </row>
    <row r="37" spans="1:15" ht="48.75" customHeight="1">
      <c r="D37" s="53"/>
      <c r="E37" s="166"/>
      <c r="F37" s="53"/>
      <c r="G37" s="53"/>
      <c r="H37" s="53"/>
      <c r="I37" s="54"/>
      <c r="J37" s="53"/>
      <c r="M37" s="97"/>
      <c r="N37" s="97"/>
      <c r="O37" s="97"/>
    </row>
    <row r="38" spans="1:15" ht="48.75" customHeight="1">
      <c r="D38" s="53"/>
      <c r="E38" s="166"/>
      <c r="F38" s="53"/>
      <c r="G38" s="53"/>
      <c r="H38" s="53"/>
      <c r="I38" s="54"/>
      <c r="J38" s="53"/>
    </row>
    <row r="39" spans="1:15" ht="48.75" customHeight="1"/>
    <row r="40" spans="1:15" ht="48.75" customHeight="1"/>
    <row r="41" spans="1:15" ht="48.75" customHeight="1"/>
    <row r="42" spans="1:15" ht="48.75" customHeight="1"/>
    <row r="43" spans="1:15" ht="48.75" customHeight="1"/>
    <row r="44" spans="1:15" ht="48.75" customHeight="1"/>
    <row r="45" spans="1:15" ht="48.75" customHeight="1"/>
    <row r="46" spans="1:15" ht="48.75" customHeight="1"/>
    <row r="47" spans="1:15" ht="48.75" customHeight="1"/>
    <row r="48" spans="1:15" ht="48.75" customHeight="1"/>
    <row r="49" spans="2:50" ht="48.75" customHeight="1"/>
    <row r="50" spans="2:50" ht="48.75" customHeight="1"/>
    <row r="51" spans="2:50" ht="48.75" customHeight="1"/>
    <row r="52" spans="2:50" s="163" customFormat="1" ht="48.75" customHeight="1">
      <c r="B52" s="164"/>
      <c r="C52" s="165"/>
      <c r="D52" s="165"/>
      <c r="E52" s="167"/>
      <c r="F52" s="165"/>
      <c r="G52" s="165"/>
      <c r="H52" s="165"/>
      <c r="I52" s="168"/>
      <c r="J52" s="165"/>
      <c r="K52" s="162"/>
      <c r="L52" s="162"/>
      <c r="M52" s="94"/>
      <c r="N52" s="94"/>
      <c r="O52" s="94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</row>
    <row r="53" spans="2:50" s="163" customFormat="1" ht="48.75" customHeight="1">
      <c r="B53" s="164"/>
      <c r="C53" s="165"/>
      <c r="D53" s="165"/>
      <c r="E53" s="167"/>
      <c r="F53" s="165"/>
      <c r="G53" s="165"/>
      <c r="H53" s="165"/>
      <c r="I53" s="168"/>
      <c r="J53" s="165"/>
      <c r="K53" s="162"/>
      <c r="L53" s="162"/>
      <c r="M53" s="94"/>
      <c r="N53" s="94"/>
      <c r="O53" s="94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</row>
    <row r="54" spans="2:50" s="163" customFormat="1" ht="48.75" customHeight="1">
      <c r="B54" s="164"/>
      <c r="C54" s="165"/>
      <c r="D54" s="165"/>
      <c r="E54" s="167"/>
      <c r="F54" s="165"/>
      <c r="G54" s="165"/>
      <c r="H54" s="165"/>
      <c r="I54" s="168"/>
      <c r="J54" s="165"/>
      <c r="K54" s="162"/>
      <c r="L54" s="162"/>
      <c r="M54" s="94"/>
      <c r="N54" s="94"/>
      <c r="O54" s="94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</row>
    <row r="55" spans="2:50" s="163" customFormat="1" ht="48.75" customHeight="1">
      <c r="B55" s="164"/>
      <c r="C55" s="165"/>
      <c r="D55" s="165"/>
      <c r="E55" s="167"/>
      <c r="F55" s="165"/>
      <c r="G55" s="165"/>
      <c r="H55" s="165"/>
      <c r="I55" s="168"/>
      <c r="J55" s="165"/>
      <c r="K55" s="162"/>
      <c r="L55" s="162"/>
      <c r="M55" s="94"/>
      <c r="N55" s="94"/>
      <c r="O55" s="94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</row>
    <row r="56" spans="2:50" s="163" customFormat="1" ht="48.75" customHeight="1">
      <c r="B56" s="164"/>
      <c r="C56" s="165"/>
      <c r="D56" s="165"/>
      <c r="E56" s="167"/>
      <c r="F56" s="165"/>
      <c r="G56" s="165"/>
      <c r="H56" s="165"/>
      <c r="I56" s="168"/>
      <c r="J56" s="165"/>
      <c r="K56" s="162"/>
      <c r="L56" s="162"/>
      <c r="M56" s="94"/>
      <c r="N56" s="94"/>
      <c r="O56" s="94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</row>
    <row r="57" spans="2:50" s="163" customFormat="1" ht="48.75" customHeight="1">
      <c r="B57" s="164"/>
      <c r="C57" s="165"/>
      <c r="D57" s="165"/>
      <c r="E57" s="167"/>
      <c r="F57" s="165"/>
      <c r="G57" s="165"/>
      <c r="H57" s="165"/>
      <c r="I57" s="168"/>
      <c r="J57" s="165"/>
      <c r="K57" s="162"/>
      <c r="L57" s="162"/>
      <c r="M57" s="94"/>
      <c r="N57" s="94"/>
      <c r="O57" s="94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</row>
    <row r="58" spans="2:50" s="163" customFormat="1" ht="48.75" customHeight="1">
      <c r="B58" s="164"/>
      <c r="C58" s="165"/>
      <c r="D58" s="165"/>
      <c r="E58" s="167"/>
      <c r="F58" s="165"/>
      <c r="G58" s="165"/>
      <c r="H58" s="165"/>
      <c r="I58" s="168"/>
      <c r="J58" s="165"/>
      <c r="K58" s="162"/>
      <c r="L58" s="162"/>
      <c r="M58" s="94"/>
      <c r="N58" s="94"/>
      <c r="O58" s="94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</row>
    <row r="59" spans="2:50" s="163" customFormat="1" ht="48.75" customHeight="1">
      <c r="B59" s="164"/>
      <c r="C59" s="165"/>
      <c r="D59" s="165"/>
      <c r="E59" s="167"/>
      <c r="F59" s="165"/>
      <c r="G59" s="165"/>
      <c r="H59" s="165"/>
      <c r="I59" s="168"/>
      <c r="J59" s="165"/>
      <c r="K59" s="162"/>
      <c r="L59" s="162"/>
      <c r="M59" s="94"/>
      <c r="N59" s="94"/>
      <c r="O59" s="94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</row>
    <row r="60" spans="2:50" s="163" customFormat="1" ht="48.75" customHeight="1">
      <c r="B60" s="164"/>
      <c r="C60" s="165"/>
      <c r="D60" s="165"/>
      <c r="E60" s="167"/>
      <c r="F60" s="165"/>
      <c r="G60" s="165"/>
      <c r="H60" s="165"/>
      <c r="I60" s="168"/>
      <c r="J60" s="165"/>
      <c r="K60" s="162"/>
      <c r="L60" s="162"/>
      <c r="M60" s="94"/>
      <c r="N60" s="94"/>
      <c r="O60" s="94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</row>
    <row r="61" spans="2:50" s="163" customFormat="1" ht="48.75" customHeight="1">
      <c r="B61" s="164"/>
      <c r="C61" s="165"/>
      <c r="D61" s="165"/>
      <c r="E61" s="167"/>
      <c r="F61" s="165"/>
      <c r="G61" s="165"/>
      <c r="H61" s="165"/>
      <c r="I61" s="168"/>
      <c r="J61" s="165"/>
      <c r="K61" s="162"/>
      <c r="L61" s="162"/>
      <c r="M61" s="94"/>
      <c r="N61" s="94"/>
      <c r="O61" s="94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</row>
    <row r="62" spans="2:50" s="163" customFormat="1" ht="48.75" customHeight="1">
      <c r="B62" s="164"/>
      <c r="C62" s="165"/>
      <c r="D62" s="165"/>
      <c r="E62" s="167"/>
      <c r="F62" s="165"/>
      <c r="G62" s="165"/>
      <c r="H62" s="165"/>
      <c r="I62" s="168"/>
      <c r="J62" s="165"/>
      <c r="K62" s="162"/>
      <c r="L62" s="162"/>
      <c r="M62" s="94"/>
      <c r="N62" s="94"/>
      <c r="O62" s="94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</row>
    <row r="63" spans="2:50" s="163" customFormat="1" ht="48.75" customHeight="1">
      <c r="B63" s="164"/>
      <c r="C63" s="165"/>
      <c r="D63" s="165"/>
      <c r="E63" s="167"/>
      <c r="F63" s="165"/>
      <c r="G63" s="165"/>
      <c r="H63" s="165"/>
      <c r="I63" s="168"/>
      <c r="J63" s="165"/>
      <c r="K63" s="162"/>
      <c r="L63" s="162"/>
      <c r="M63" s="94"/>
      <c r="N63" s="94"/>
      <c r="O63" s="94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</row>
    <row r="64" spans="2:50" s="163" customFormat="1" ht="48.75" customHeight="1">
      <c r="B64" s="164"/>
      <c r="C64" s="165"/>
      <c r="D64" s="165"/>
      <c r="E64" s="167"/>
      <c r="F64" s="165"/>
      <c r="G64" s="165"/>
      <c r="H64" s="165"/>
      <c r="I64" s="168"/>
      <c r="J64" s="165"/>
      <c r="K64" s="162"/>
      <c r="L64" s="162"/>
      <c r="M64" s="94"/>
      <c r="N64" s="94"/>
      <c r="O64" s="94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</row>
    <row r="65" spans="2:50" s="163" customFormat="1" ht="48.75" customHeight="1">
      <c r="B65" s="164"/>
      <c r="C65" s="165"/>
      <c r="D65" s="165"/>
      <c r="E65" s="167"/>
      <c r="F65" s="165"/>
      <c r="G65" s="165"/>
      <c r="H65" s="165"/>
      <c r="I65" s="168"/>
      <c r="J65" s="165"/>
      <c r="K65" s="162"/>
      <c r="L65" s="162"/>
      <c r="M65" s="94"/>
      <c r="N65" s="94"/>
      <c r="O65" s="94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</row>
    <row r="66" spans="2:50" s="163" customFormat="1" ht="48.75" customHeight="1">
      <c r="B66" s="164"/>
      <c r="C66" s="165"/>
      <c r="D66" s="165"/>
      <c r="E66" s="167"/>
      <c r="F66" s="165"/>
      <c r="G66" s="165"/>
      <c r="H66" s="165"/>
      <c r="I66" s="168"/>
      <c r="J66" s="165"/>
      <c r="K66" s="162"/>
      <c r="L66" s="162"/>
      <c r="M66" s="94"/>
      <c r="N66" s="94"/>
      <c r="O66" s="94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</row>
    <row r="67" spans="2:50" s="163" customFormat="1" ht="48.75" customHeight="1">
      <c r="B67" s="164"/>
      <c r="C67" s="165"/>
      <c r="D67" s="165"/>
      <c r="E67" s="167"/>
      <c r="F67" s="165"/>
      <c r="G67" s="165"/>
      <c r="H67" s="165"/>
      <c r="I67" s="168"/>
      <c r="J67" s="165"/>
      <c r="K67" s="162"/>
      <c r="L67" s="162"/>
      <c r="M67" s="94"/>
      <c r="N67" s="94"/>
      <c r="O67" s="94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</row>
    <row r="68" spans="2:50" s="163" customFormat="1" ht="48.75" customHeight="1">
      <c r="B68" s="164"/>
      <c r="C68" s="165"/>
      <c r="D68" s="165"/>
      <c r="E68" s="167"/>
      <c r="F68" s="165"/>
      <c r="G68" s="165"/>
      <c r="H68" s="165"/>
      <c r="I68" s="168"/>
      <c r="J68" s="165"/>
      <c r="K68" s="162"/>
      <c r="L68" s="162"/>
      <c r="M68" s="94"/>
      <c r="N68" s="94"/>
      <c r="O68" s="94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</row>
    <row r="69" spans="2:50" s="163" customFormat="1" ht="48.75" customHeight="1">
      <c r="B69" s="164"/>
      <c r="C69" s="165"/>
      <c r="D69" s="165"/>
      <c r="E69" s="167"/>
      <c r="F69" s="165"/>
      <c r="G69" s="165"/>
      <c r="H69" s="165"/>
      <c r="I69" s="168"/>
      <c r="J69" s="165"/>
      <c r="K69" s="162"/>
      <c r="L69" s="162"/>
      <c r="M69" s="94"/>
      <c r="N69" s="94"/>
      <c r="O69" s="94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</row>
    <row r="70" spans="2:50" s="163" customFormat="1" ht="48.75" customHeight="1">
      <c r="B70" s="164"/>
      <c r="C70" s="165"/>
      <c r="D70" s="165"/>
      <c r="E70" s="167"/>
      <c r="F70" s="165"/>
      <c r="G70" s="165"/>
      <c r="H70" s="165"/>
      <c r="I70" s="168"/>
      <c r="J70" s="165"/>
      <c r="K70" s="162"/>
      <c r="L70" s="162"/>
      <c r="M70" s="94"/>
      <c r="N70" s="94"/>
      <c r="O70" s="94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</row>
    <row r="71" spans="2:50" s="163" customFormat="1" ht="48.75" customHeight="1">
      <c r="B71" s="164"/>
      <c r="C71" s="165"/>
      <c r="D71" s="165"/>
      <c r="E71" s="167"/>
      <c r="F71" s="165"/>
      <c r="G71" s="165"/>
      <c r="H71" s="165"/>
      <c r="I71" s="168"/>
      <c r="J71" s="165"/>
      <c r="K71" s="162"/>
      <c r="L71" s="162"/>
      <c r="M71" s="94"/>
      <c r="N71" s="94"/>
      <c r="O71" s="94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</row>
    <row r="72" spans="2:50" s="163" customFormat="1" ht="48.75" customHeight="1">
      <c r="B72" s="164"/>
      <c r="C72" s="165"/>
      <c r="D72" s="165"/>
      <c r="E72" s="167"/>
      <c r="F72" s="165"/>
      <c r="G72" s="165"/>
      <c r="H72" s="165"/>
      <c r="I72" s="168"/>
      <c r="J72" s="165"/>
      <c r="K72" s="162"/>
      <c r="L72" s="162"/>
      <c r="M72" s="94"/>
      <c r="N72" s="94"/>
      <c r="O72" s="94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</row>
    <row r="73" spans="2:50" s="163" customFormat="1" ht="48.75" customHeight="1">
      <c r="B73" s="164"/>
      <c r="C73" s="165"/>
      <c r="D73" s="165"/>
      <c r="E73" s="167"/>
      <c r="F73" s="165"/>
      <c r="G73" s="165"/>
      <c r="H73" s="165"/>
      <c r="I73" s="168"/>
      <c r="J73" s="165"/>
      <c r="K73" s="162"/>
      <c r="L73" s="162"/>
      <c r="M73" s="94"/>
      <c r="N73" s="94"/>
      <c r="O73" s="94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</row>
    <row r="74" spans="2:50" s="163" customFormat="1" ht="48.75" customHeight="1">
      <c r="B74" s="164"/>
      <c r="C74" s="165"/>
      <c r="D74" s="165"/>
      <c r="E74" s="167"/>
      <c r="F74" s="165"/>
      <c r="G74" s="165"/>
      <c r="H74" s="165"/>
      <c r="I74" s="168"/>
      <c r="J74" s="165"/>
      <c r="K74" s="162"/>
      <c r="L74" s="162"/>
      <c r="M74" s="94"/>
      <c r="N74" s="94"/>
      <c r="O74" s="94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</row>
    <row r="75" spans="2:50" s="163" customFormat="1" ht="48.75" customHeight="1">
      <c r="B75" s="164"/>
      <c r="C75" s="165"/>
      <c r="D75" s="165"/>
      <c r="E75" s="167"/>
      <c r="F75" s="165"/>
      <c r="G75" s="165"/>
      <c r="H75" s="165"/>
      <c r="I75" s="168"/>
      <c r="J75" s="165"/>
      <c r="K75" s="162"/>
      <c r="L75" s="162"/>
      <c r="M75" s="94"/>
      <c r="N75" s="94"/>
      <c r="O75" s="94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</row>
    <row r="76" spans="2:50" s="163" customFormat="1" ht="48.75" customHeight="1">
      <c r="B76" s="164"/>
      <c r="C76" s="165"/>
      <c r="D76" s="165"/>
      <c r="E76" s="167"/>
      <c r="F76" s="165"/>
      <c r="G76" s="165"/>
      <c r="H76" s="165"/>
      <c r="I76" s="168"/>
      <c r="J76" s="165"/>
      <c r="K76" s="162"/>
      <c r="L76" s="162"/>
      <c r="M76" s="94"/>
      <c r="N76" s="94"/>
      <c r="O76" s="94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</row>
    <row r="77" spans="2:50" s="163" customFormat="1" ht="48.75" customHeight="1">
      <c r="B77" s="164"/>
      <c r="C77" s="165"/>
      <c r="D77" s="165"/>
      <c r="E77" s="167"/>
      <c r="F77" s="165"/>
      <c r="G77" s="165"/>
      <c r="H77" s="165"/>
      <c r="I77" s="168"/>
      <c r="J77" s="165"/>
      <c r="K77" s="162"/>
      <c r="L77" s="162"/>
      <c r="M77" s="94"/>
      <c r="N77" s="94"/>
      <c r="O77" s="94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</row>
    <row r="78" spans="2:50" s="163" customFormat="1" ht="48.75" customHeight="1">
      <c r="B78" s="164"/>
      <c r="C78" s="165"/>
      <c r="D78" s="165"/>
      <c r="E78" s="167"/>
      <c r="F78" s="165"/>
      <c r="G78" s="165"/>
      <c r="H78" s="165"/>
      <c r="I78" s="168"/>
      <c r="J78" s="165"/>
      <c r="K78" s="162"/>
      <c r="L78" s="162"/>
      <c r="M78" s="94"/>
      <c r="N78" s="94"/>
      <c r="O78" s="94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</row>
    <row r="79" spans="2:50" s="163" customFormat="1" ht="48.75" customHeight="1">
      <c r="B79" s="164"/>
      <c r="C79" s="165"/>
      <c r="D79" s="165"/>
      <c r="E79" s="167"/>
      <c r="F79" s="165"/>
      <c r="G79" s="165"/>
      <c r="H79" s="165"/>
      <c r="I79" s="168"/>
      <c r="J79" s="165"/>
      <c r="K79" s="162"/>
      <c r="L79" s="162"/>
      <c r="M79" s="94"/>
      <c r="N79" s="94"/>
      <c r="O79" s="94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</row>
    <row r="80" spans="2:50" s="163" customFormat="1" ht="48.75" customHeight="1">
      <c r="B80" s="164"/>
      <c r="C80" s="165"/>
      <c r="D80" s="165"/>
      <c r="E80" s="167"/>
      <c r="F80" s="165"/>
      <c r="G80" s="165"/>
      <c r="H80" s="165"/>
      <c r="I80" s="168"/>
      <c r="J80" s="165"/>
      <c r="K80" s="162"/>
      <c r="L80" s="162"/>
      <c r="M80" s="94"/>
      <c r="N80" s="94"/>
      <c r="O80" s="94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</row>
    <row r="81" spans="2:50" s="163" customFormat="1" ht="48.75" customHeight="1">
      <c r="B81" s="164"/>
      <c r="C81" s="165"/>
      <c r="D81" s="165"/>
      <c r="E81" s="167"/>
      <c r="F81" s="165"/>
      <c r="G81" s="165"/>
      <c r="H81" s="165"/>
      <c r="I81" s="168"/>
      <c r="J81" s="165"/>
      <c r="K81" s="162"/>
      <c r="L81" s="162"/>
      <c r="M81" s="94"/>
      <c r="N81" s="94"/>
      <c r="O81" s="94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</row>
    <row r="82" spans="2:50" s="163" customFormat="1" ht="48.75" customHeight="1">
      <c r="B82" s="164"/>
      <c r="C82" s="165"/>
      <c r="D82" s="165"/>
      <c r="E82" s="167"/>
      <c r="F82" s="165"/>
      <c r="G82" s="165"/>
      <c r="H82" s="165"/>
      <c r="I82" s="168"/>
      <c r="J82" s="165"/>
      <c r="K82" s="162"/>
      <c r="L82" s="162"/>
      <c r="M82" s="94"/>
      <c r="N82" s="94"/>
      <c r="O82" s="94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</row>
    <row r="83" spans="2:50" s="163" customFormat="1" ht="48.75" customHeight="1">
      <c r="B83" s="164"/>
      <c r="C83" s="165"/>
      <c r="D83" s="165"/>
      <c r="E83" s="167"/>
      <c r="F83" s="165"/>
      <c r="G83" s="165"/>
      <c r="H83" s="165"/>
      <c r="I83" s="168"/>
      <c r="J83" s="165"/>
      <c r="K83" s="162"/>
      <c r="L83" s="162"/>
      <c r="M83" s="94"/>
      <c r="N83" s="94"/>
      <c r="O83" s="94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</row>
    <row r="84" spans="2:50" s="163" customFormat="1" ht="48.75" customHeight="1">
      <c r="B84" s="164"/>
      <c r="C84" s="165"/>
      <c r="D84" s="165"/>
      <c r="E84" s="167"/>
      <c r="F84" s="165"/>
      <c r="G84" s="165"/>
      <c r="H84" s="165"/>
      <c r="I84" s="168"/>
      <c r="J84" s="165"/>
      <c r="K84" s="162"/>
      <c r="L84" s="162"/>
      <c r="M84" s="94"/>
      <c r="N84" s="94"/>
      <c r="O84" s="94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</row>
    <row r="85" spans="2:50" s="163" customFormat="1" ht="48.75" customHeight="1">
      <c r="B85" s="164"/>
      <c r="C85" s="165"/>
      <c r="D85" s="165"/>
      <c r="E85" s="167"/>
      <c r="F85" s="165"/>
      <c r="G85" s="165"/>
      <c r="H85" s="165"/>
      <c r="I85" s="168"/>
      <c r="J85" s="165"/>
      <c r="K85" s="162"/>
      <c r="L85" s="162"/>
      <c r="M85" s="94"/>
      <c r="N85" s="94"/>
      <c r="O85" s="94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</row>
    <row r="86" spans="2:50" s="163" customFormat="1" ht="48.75" customHeight="1">
      <c r="B86" s="164"/>
      <c r="C86" s="165"/>
      <c r="D86" s="165"/>
      <c r="E86" s="167"/>
      <c r="F86" s="165"/>
      <c r="G86" s="165"/>
      <c r="H86" s="165"/>
      <c r="I86" s="168"/>
      <c r="J86" s="165"/>
      <c r="K86" s="162"/>
      <c r="L86" s="162"/>
      <c r="M86" s="94"/>
      <c r="N86" s="94"/>
      <c r="O86" s="94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</row>
    <row r="87" spans="2:50" s="163" customFormat="1" ht="48.75" customHeight="1">
      <c r="B87" s="164"/>
      <c r="C87" s="165"/>
      <c r="D87" s="165"/>
      <c r="E87" s="167"/>
      <c r="F87" s="165"/>
      <c r="G87" s="165"/>
      <c r="H87" s="165"/>
      <c r="I87" s="168"/>
      <c r="J87" s="165"/>
      <c r="K87" s="162"/>
      <c r="L87" s="162"/>
      <c r="M87" s="94"/>
      <c r="N87" s="94"/>
      <c r="O87" s="94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</row>
    <row r="88" spans="2:50" s="163" customFormat="1" ht="48.75" customHeight="1">
      <c r="B88" s="164"/>
      <c r="C88" s="165"/>
      <c r="D88" s="165"/>
      <c r="E88" s="167"/>
      <c r="F88" s="165"/>
      <c r="G88" s="165"/>
      <c r="H88" s="165"/>
      <c r="I88" s="168"/>
      <c r="J88" s="165"/>
      <c r="K88" s="162"/>
      <c r="L88" s="162"/>
      <c r="M88" s="94"/>
      <c r="N88" s="94"/>
      <c r="O88" s="94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</row>
    <row r="89" spans="2:50" s="163" customFormat="1" ht="48.75" customHeight="1">
      <c r="B89" s="164"/>
      <c r="C89" s="165"/>
      <c r="D89" s="165"/>
      <c r="E89" s="167"/>
      <c r="F89" s="165"/>
      <c r="G89" s="165"/>
      <c r="H89" s="165"/>
      <c r="I89" s="168"/>
      <c r="J89" s="165"/>
      <c r="K89" s="162"/>
      <c r="L89" s="162"/>
      <c r="M89" s="94"/>
      <c r="N89" s="94"/>
      <c r="O89" s="94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</row>
    <row r="90" spans="2:50" s="163" customFormat="1" ht="48.75" customHeight="1">
      <c r="B90" s="164"/>
      <c r="C90" s="165"/>
      <c r="D90" s="165"/>
      <c r="E90" s="167"/>
      <c r="F90" s="165"/>
      <c r="G90" s="165"/>
      <c r="H90" s="165"/>
      <c r="I90" s="168"/>
      <c r="J90" s="165"/>
      <c r="K90" s="162"/>
      <c r="L90" s="162"/>
      <c r="M90" s="94"/>
      <c r="N90" s="94"/>
      <c r="O90" s="94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</row>
    <row r="91" spans="2:50" s="163" customFormat="1" ht="48.75" customHeight="1">
      <c r="B91" s="164"/>
      <c r="C91" s="165"/>
      <c r="D91" s="165"/>
      <c r="E91" s="167"/>
      <c r="F91" s="165"/>
      <c r="G91" s="165"/>
      <c r="H91" s="165"/>
      <c r="I91" s="168"/>
      <c r="J91" s="165"/>
      <c r="K91" s="162"/>
      <c r="L91" s="162"/>
      <c r="M91" s="94"/>
      <c r="N91" s="94"/>
      <c r="O91" s="94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</row>
    <row r="92" spans="2:50" s="163" customFormat="1" ht="48.75" customHeight="1">
      <c r="B92" s="164"/>
      <c r="C92" s="165"/>
      <c r="D92" s="165"/>
      <c r="E92" s="167"/>
      <c r="F92" s="165"/>
      <c r="G92" s="165"/>
      <c r="H92" s="165"/>
      <c r="I92" s="168"/>
      <c r="J92" s="165"/>
      <c r="K92" s="162"/>
      <c r="L92" s="162"/>
      <c r="M92" s="94"/>
      <c r="N92" s="94"/>
      <c r="O92" s="94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</row>
    <row r="93" spans="2:50" s="163" customFormat="1" ht="48.75" customHeight="1">
      <c r="B93" s="164"/>
      <c r="C93" s="165"/>
      <c r="D93" s="165"/>
      <c r="E93" s="167"/>
      <c r="F93" s="165"/>
      <c r="G93" s="165"/>
      <c r="H93" s="165"/>
      <c r="I93" s="168"/>
      <c r="J93" s="165"/>
      <c r="K93" s="162"/>
      <c r="L93" s="162"/>
      <c r="M93" s="94"/>
      <c r="N93" s="94"/>
      <c r="O93" s="94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</row>
    <row r="94" spans="2:50" s="163" customFormat="1" ht="48.75" customHeight="1">
      <c r="B94" s="164"/>
      <c r="C94" s="165"/>
      <c r="D94" s="165"/>
      <c r="E94" s="167"/>
      <c r="F94" s="165"/>
      <c r="G94" s="165"/>
      <c r="H94" s="165"/>
      <c r="I94" s="168"/>
      <c r="J94" s="165"/>
      <c r="K94" s="162"/>
      <c r="L94" s="162"/>
      <c r="M94" s="94"/>
      <c r="N94" s="94"/>
      <c r="O94" s="94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</row>
    <row r="95" spans="2:50" s="163" customFormat="1" ht="48.75" customHeight="1">
      <c r="B95" s="164"/>
      <c r="C95" s="165"/>
      <c r="D95" s="165"/>
      <c r="E95" s="167"/>
      <c r="F95" s="165"/>
      <c r="G95" s="165"/>
      <c r="H95" s="165"/>
      <c r="I95" s="168"/>
      <c r="J95" s="165"/>
      <c r="K95" s="162"/>
      <c r="L95" s="162"/>
      <c r="M95" s="94"/>
      <c r="N95" s="94"/>
      <c r="O95" s="94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</row>
    <row r="96" spans="2:50" s="163" customFormat="1" ht="48.75" customHeight="1">
      <c r="B96" s="164"/>
      <c r="C96" s="165"/>
      <c r="D96" s="165"/>
      <c r="E96" s="167"/>
      <c r="F96" s="165"/>
      <c r="G96" s="165"/>
      <c r="H96" s="165"/>
      <c r="I96" s="168"/>
      <c r="J96" s="165"/>
      <c r="K96" s="162"/>
      <c r="L96" s="162"/>
      <c r="M96" s="94"/>
      <c r="N96" s="94"/>
      <c r="O96" s="94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</row>
    <row r="97" spans="2:50" s="163" customFormat="1" ht="48.75" customHeight="1">
      <c r="B97" s="164"/>
      <c r="C97" s="165"/>
      <c r="D97" s="165"/>
      <c r="E97" s="167"/>
      <c r="F97" s="165"/>
      <c r="G97" s="165"/>
      <c r="H97" s="165"/>
      <c r="I97" s="168"/>
      <c r="J97" s="165"/>
      <c r="K97" s="162"/>
      <c r="L97" s="162"/>
      <c r="M97" s="94"/>
      <c r="N97" s="94"/>
      <c r="O97" s="94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</row>
  </sheetData>
  <mergeCells count="18">
    <mergeCell ref="A34:B34"/>
    <mergeCell ref="A17:B17"/>
    <mergeCell ref="A20:B20"/>
    <mergeCell ref="A25:B25"/>
    <mergeCell ref="A30:B30"/>
    <mergeCell ref="A33:B33"/>
    <mergeCell ref="A1:J1"/>
    <mergeCell ref="A2:J2"/>
    <mergeCell ref="J3:J4"/>
    <mergeCell ref="F3:G3"/>
    <mergeCell ref="H3:I3"/>
    <mergeCell ref="D3:E3"/>
    <mergeCell ref="A6:B6"/>
    <mergeCell ref="A7:B7"/>
    <mergeCell ref="A3:B4"/>
    <mergeCell ref="A5:B5"/>
    <mergeCell ref="A12:B12"/>
    <mergeCell ref="A16:B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R137"/>
  <sheetViews>
    <sheetView zoomScale="75" zoomScaleNormal="75" zoomScaleSheetLayoutView="40" zoomScalePageLayoutView="60" workbookViewId="0">
      <selection activeCell="G10" sqref="G10"/>
    </sheetView>
  </sheetViews>
  <sheetFormatPr defaultColWidth="9.140625" defaultRowHeight="20.25"/>
  <cols>
    <col min="1" max="1" width="7.140625" style="214" customWidth="1"/>
    <col min="2" max="2" width="63.85546875" style="209" customWidth="1"/>
    <col min="3" max="3" width="19.5703125" style="198" customWidth="1"/>
    <col min="4" max="4" width="17.5703125" style="198" customWidth="1"/>
    <col min="5" max="5" width="18.28515625" style="198" customWidth="1"/>
    <col min="6" max="6" width="19.42578125" style="198" customWidth="1"/>
    <col min="7" max="7" width="20.85546875" style="198" bestFit="1" customWidth="1"/>
    <col min="8" max="8" width="11.5703125" style="198" bestFit="1" customWidth="1"/>
    <col min="9" max="9" width="19.5703125" style="198" bestFit="1" customWidth="1"/>
    <col min="10" max="10" width="11.5703125" style="198" bestFit="1" customWidth="1"/>
    <col min="11" max="11" width="20.85546875" style="198" bestFit="1" customWidth="1"/>
    <col min="12" max="12" width="11.5703125" style="198" bestFit="1" customWidth="1"/>
    <col min="13" max="13" width="20.28515625" style="198" customWidth="1"/>
    <col min="14" max="16384" width="9.140625" style="209"/>
  </cols>
  <sheetData>
    <row r="1" spans="1:13" s="195" customFormat="1" ht="35.1" customHeight="1">
      <c r="A1" s="969" t="s">
        <v>212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</row>
    <row r="2" spans="1:13" s="195" customFormat="1" ht="35.1" customHeight="1">
      <c r="A2" s="970" t="s">
        <v>637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</row>
    <row r="3" spans="1:13" s="199" customFormat="1" ht="30" customHeight="1">
      <c r="A3" s="968" t="s">
        <v>22</v>
      </c>
      <c r="B3" s="968" t="s">
        <v>148</v>
      </c>
      <c r="C3" s="977" t="s">
        <v>125</v>
      </c>
      <c r="D3" s="971" t="s">
        <v>380</v>
      </c>
      <c r="E3" s="971" t="s">
        <v>600</v>
      </c>
      <c r="F3" s="971" t="s">
        <v>402</v>
      </c>
      <c r="G3" s="968" t="s">
        <v>363</v>
      </c>
      <c r="H3" s="968"/>
      <c r="I3" s="974" t="s">
        <v>87</v>
      </c>
      <c r="J3" s="975"/>
      <c r="K3" s="976" t="s">
        <v>171</v>
      </c>
      <c r="L3" s="976"/>
      <c r="M3" s="966" t="s">
        <v>4</v>
      </c>
    </row>
    <row r="4" spans="1:13" s="199" customFormat="1" ht="30" customHeight="1">
      <c r="A4" s="968"/>
      <c r="B4" s="968"/>
      <c r="C4" s="978"/>
      <c r="D4" s="972"/>
      <c r="E4" s="973"/>
      <c r="F4" s="973"/>
      <c r="G4" s="196" t="s">
        <v>110</v>
      </c>
      <c r="H4" s="196" t="s">
        <v>7</v>
      </c>
      <c r="I4" s="196" t="s">
        <v>110</v>
      </c>
      <c r="J4" s="196" t="s">
        <v>7</v>
      </c>
      <c r="K4" s="196" t="s">
        <v>110</v>
      </c>
      <c r="L4" s="196" t="s">
        <v>7</v>
      </c>
      <c r="M4" s="967"/>
    </row>
    <row r="5" spans="1:13" s="200" customFormat="1" ht="30" customHeight="1" thickBot="1">
      <c r="A5" s="697"/>
      <c r="B5" s="697" t="s">
        <v>153</v>
      </c>
      <c r="C5" s="698">
        <v>202464800</v>
      </c>
      <c r="D5" s="698">
        <v>0</v>
      </c>
      <c r="E5" s="698">
        <v>0</v>
      </c>
      <c r="F5" s="698">
        <v>202464800</v>
      </c>
      <c r="G5" s="698">
        <v>64583357.570000008</v>
      </c>
      <c r="H5" s="698">
        <v>31.898560920219222</v>
      </c>
      <c r="I5" s="698">
        <v>7852910</v>
      </c>
      <c r="J5" s="698">
        <v>3.8786544624053167</v>
      </c>
      <c r="K5" s="698">
        <v>72436267.570000008</v>
      </c>
      <c r="L5" s="698">
        <v>35.77721538262454</v>
      </c>
      <c r="M5" s="698">
        <v>130028532.42999999</v>
      </c>
    </row>
    <row r="6" spans="1:13" s="197" customFormat="1" ht="41.25" thickTop="1">
      <c r="A6" s="699"/>
      <c r="B6" s="700" t="s">
        <v>213</v>
      </c>
      <c r="C6" s="701">
        <v>51122300</v>
      </c>
      <c r="D6" s="701">
        <v>0</v>
      </c>
      <c r="E6" s="701">
        <v>0</v>
      </c>
      <c r="F6" s="701">
        <v>51122300</v>
      </c>
      <c r="G6" s="701">
        <v>30737735.450000003</v>
      </c>
      <c r="H6" s="702">
        <v>60.125885279026967</v>
      </c>
      <c r="I6" s="701">
        <v>3955410</v>
      </c>
      <c r="J6" s="702">
        <v>7.7371518887061024</v>
      </c>
      <c r="K6" s="701">
        <v>34693145.450000003</v>
      </c>
      <c r="L6" s="702">
        <v>67.863037167733069</v>
      </c>
      <c r="M6" s="701">
        <v>16429154.550000001</v>
      </c>
    </row>
    <row r="7" spans="1:13" s="206" customFormat="1" ht="27" customHeight="1">
      <c r="A7" s="201"/>
      <c r="B7" s="213" t="s">
        <v>387</v>
      </c>
      <c r="C7" s="203">
        <v>3110</v>
      </c>
      <c r="D7" s="203">
        <v>12336551.24</v>
      </c>
      <c r="E7" s="203">
        <v>-12267378.689999999</v>
      </c>
      <c r="F7" s="204">
        <v>72282.550000000745</v>
      </c>
      <c r="G7" s="203"/>
      <c r="H7" s="205">
        <v>0</v>
      </c>
      <c r="I7" s="203"/>
      <c r="J7" s="205">
        <v>0</v>
      </c>
      <c r="K7" s="205">
        <v>0</v>
      </c>
      <c r="L7" s="205">
        <v>0</v>
      </c>
      <c r="M7" s="205">
        <v>72282.550000000745</v>
      </c>
    </row>
    <row r="8" spans="1:13" s="206" customFormat="1" ht="40.5">
      <c r="A8" s="201">
        <v>1</v>
      </c>
      <c r="B8" s="207" t="s">
        <v>520</v>
      </c>
      <c r="C8" s="203">
        <v>15520000</v>
      </c>
      <c r="D8" s="205"/>
      <c r="E8" s="205"/>
      <c r="F8" s="204">
        <v>15520000</v>
      </c>
      <c r="G8" s="205"/>
      <c r="H8" s="205">
        <v>0</v>
      </c>
      <c r="I8" s="205"/>
      <c r="J8" s="205">
        <v>0</v>
      </c>
      <c r="K8" s="205">
        <v>0</v>
      </c>
      <c r="L8" s="205">
        <v>0</v>
      </c>
      <c r="M8" s="205">
        <v>15520000</v>
      </c>
    </row>
    <row r="9" spans="1:13" s="206" customFormat="1" ht="27" customHeight="1">
      <c r="A9" s="201">
        <v>2</v>
      </c>
      <c r="B9" s="207" t="s">
        <v>605</v>
      </c>
      <c r="C9" s="203"/>
      <c r="D9" s="205"/>
      <c r="E9" s="205">
        <v>437990</v>
      </c>
      <c r="F9" s="204">
        <v>437990</v>
      </c>
      <c r="G9" s="205"/>
      <c r="H9" s="205">
        <v>0</v>
      </c>
      <c r="I9" s="205"/>
      <c r="J9" s="205">
        <v>0</v>
      </c>
      <c r="K9" s="205">
        <v>0</v>
      </c>
      <c r="L9" s="205">
        <v>0</v>
      </c>
      <c r="M9" s="205">
        <v>437990</v>
      </c>
    </row>
    <row r="10" spans="1:13" s="206" customFormat="1" ht="30" customHeight="1">
      <c r="A10" s="201">
        <v>3</v>
      </c>
      <c r="B10" s="202" t="s">
        <v>618</v>
      </c>
      <c r="C10" s="203"/>
      <c r="D10" s="203"/>
      <c r="E10" s="203">
        <v>299000</v>
      </c>
      <c r="F10" s="205">
        <v>299000</v>
      </c>
      <c r="G10" s="203"/>
      <c r="H10" s="205">
        <v>0</v>
      </c>
      <c r="I10" s="203"/>
      <c r="J10" s="205">
        <v>0</v>
      </c>
      <c r="K10" s="205">
        <v>0</v>
      </c>
      <c r="L10" s="205">
        <v>0</v>
      </c>
      <c r="M10" s="205">
        <v>299000</v>
      </c>
    </row>
    <row r="11" spans="1:13" s="206" customFormat="1" ht="40.5">
      <c r="A11" s="201">
        <v>4</v>
      </c>
      <c r="B11" s="202" t="s">
        <v>619</v>
      </c>
      <c r="C11" s="203"/>
      <c r="D11" s="203"/>
      <c r="E11" s="203">
        <v>45000</v>
      </c>
      <c r="F11" s="205">
        <v>45000</v>
      </c>
      <c r="G11" s="203"/>
      <c r="H11" s="205">
        <v>0</v>
      </c>
      <c r="I11" s="203"/>
      <c r="J11" s="205">
        <v>0</v>
      </c>
      <c r="K11" s="205">
        <v>0</v>
      </c>
      <c r="L11" s="205">
        <v>0</v>
      </c>
      <c r="M11" s="205">
        <v>45000</v>
      </c>
    </row>
    <row r="12" spans="1:13" s="206" customFormat="1" ht="40.5">
      <c r="A12" s="201">
        <v>5</v>
      </c>
      <c r="B12" s="202" t="s">
        <v>622</v>
      </c>
      <c r="C12" s="203"/>
      <c r="D12" s="203"/>
      <c r="E12" s="203">
        <v>54882</v>
      </c>
      <c r="F12" s="205">
        <v>54882</v>
      </c>
      <c r="G12" s="203"/>
      <c r="H12" s="205">
        <v>0</v>
      </c>
      <c r="I12" s="203"/>
      <c r="J12" s="205">
        <v>0</v>
      </c>
      <c r="K12" s="205">
        <v>0</v>
      </c>
      <c r="L12" s="205">
        <v>0</v>
      </c>
      <c r="M12" s="205">
        <v>54882</v>
      </c>
    </row>
    <row r="13" spans="1:13" s="206" customFormat="1" ht="30" customHeight="1">
      <c r="A13" s="201">
        <v>6</v>
      </c>
      <c r="B13" s="202" t="s">
        <v>529</v>
      </c>
      <c r="C13" s="203"/>
      <c r="D13" s="203"/>
      <c r="E13" s="203">
        <v>142900</v>
      </c>
      <c r="F13" s="205">
        <v>142900</v>
      </c>
      <c r="G13" s="203"/>
      <c r="H13" s="205">
        <v>0</v>
      </c>
      <c r="I13" s="203">
        <v>142900</v>
      </c>
      <c r="J13" s="205">
        <v>100</v>
      </c>
      <c r="K13" s="205">
        <v>142900</v>
      </c>
      <c r="L13" s="205">
        <v>100</v>
      </c>
      <c r="M13" s="205">
        <v>0</v>
      </c>
    </row>
    <row r="14" spans="1:13" s="206" customFormat="1" ht="30" customHeight="1">
      <c r="A14" s="201">
        <v>7</v>
      </c>
      <c r="B14" s="202" t="s">
        <v>533</v>
      </c>
      <c r="C14" s="203"/>
      <c r="D14" s="203">
        <v>-35185</v>
      </c>
      <c r="E14" s="203">
        <v>209185</v>
      </c>
      <c r="F14" s="205">
        <v>174000</v>
      </c>
      <c r="G14" s="203"/>
      <c r="H14" s="205">
        <v>0</v>
      </c>
      <c r="I14" s="203">
        <v>174000</v>
      </c>
      <c r="J14" s="205">
        <v>100</v>
      </c>
      <c r="K14" s="205">
        <v>174000</v>
      </c>
      <c r="L14" s="205">
        <v>100</v>
      </c>
      <c r="M14" s="205">
        <v>0</v>
      </c>
    </row>
    <row r="15" spans="1:13" s="206" customFormat="1" ht="30" customHeight="1">
      <c r="A15" s="201">
        <v>8</v>
      </c>
      <c r="B15" s="202" t="s">
        <v>534</v>
      </c>
      <c r="C15" s="203"/>
      <c r="D15" s="203">
        <v>-48815</v>
      </c>
      <c r="E15" s="203">
        <v>590815</v>
      </c>
      <c r="F15" s="205">
        <v>542000</v>
      </c>
      <c r="G15" s="203"/>
      <c r="H15" s="205">
        <v>0</v>
      </c>
      <c r="I15" s="203">
        <v>542000</v>
      </c>
      <c r="J15" s="205">
        <v>100</v>
      </c>
      <c r="K15" s="205">
        <v>542000</v>
      </c>
      <c r="L15" s="205">
        <v>100</v>
      </c>
      <c r="M15" s="205">
        <v>0</v>
      </c>
    </row>
    <row r="16" spans="1:13" s="206" customFormat="1" ht="40.5">
      <c r="A16" s="201">
        <v>9</v>
      </c>
      <c r="B16" s="202" t="s">
        <v>621</v>
      </c>
      <c r="C16" s="203"/>
      <c r="D16" s="203"/>
      <c r="E16" s="203">
        <v>197000</v>
      </c>
      <c r="F16" s="205">
        <v>197000</v>
      </c>
      <c r="G16" s="203"/>
      <c r="H16" s="205">
        <v>0</v>
      </c>
      <c r="I16" s="203">
        <v>197000</v>
      </c>
      <c r="J16" s="205">
        <v>100</v>
      </c>
      <c r="K16" s="205">
        <v>197000</v>
      </c>
      <c r="L16" s="205">
        <v>100</v>
      </c>
      <c r="M16" s="205">
        <v>0</v>
      </c>
    </row>
    <row r="17" spans="1:18" s="206" customFormat="1" ht="30" customHeight="1">
      <c r="A17" s="201">
        <v>10</v>
      </c>
      <c r="B17" s="202" t="s">
        <v>623</v>
      </c>
      <c r="C17" s="203"/>
      <c r="D17" s="203"/>
      <c r="E17" s="203">
        <v>242900</v>
      </c>
      <c r="F17" s="205">
        <v>242900</v>
      </c>
      <c r="G17" s="203"/>
      <c r="H17" s="205">
        <v>0</v>
      </c>
      <c r="I17" s="203">
        <v>242900</v>
      </c>
      <c r="J17" s="205">
        <v>100</v>
      </c>
      <c r="K17" s="205">
        <v>242900</v>
      </c>
      <c r="L17" s="205">
        <v>100</v>
      </c>
      <c r="M17" s="205">
        <v>0</v>
      </c>
    </row>
    <row r="18" spans="1:18" s="206" customFormat="1" ht="30" customHeight="1">
      <c r="A18" s="201">
        <v>11</v>
      </c>
      <c r="B18" s="202" t="s">
        <v>564</v>
      </c>
      <c r="C18" s="203"/>
      <c r="D18" s="203"/>
      <c r="E18" s="203">
        <v>554060</v>
      </c>
      <c r="F18" s="205">
        <v>554060</v>
      </c>
      <c r="G18" s="203"/>
      <c r="H18" s="205">
        <v>0</v>
      </c>
      <c r="I18" s="203">
        <v>554060</v>
      </c>
      <c r="J18" s="205">
        <v>100</v>
      </c>
      <c r="K18" s="205">
        <v>554060</v>
      </c>
      <c r="L18" s="205">
        <v>100</v>
      </c>
      <c r="M18" s="205">
        <v>0</v>
      </c>
    </row>
    <row r="19" spans="1:18" s="206" customFormat="1" ht="40.5">
      <c r="A19" s="201">
        <v>12</v>
      </c>
      <c r="B19" s="202" t="s">
        <v>626</v>
      </c>
      <c r="C19" s="203"/>
      <c r="D19" s="203"/>
      <c r="E19" s="203">
        <v>49800</v>
      </c>
      <c r="F19" s="205">
        <v>49800</v>
      </c>
      <c r="G19" s="203"/>
      <c r="H19" s="205">
        <v>0</v>
      </c>
      <c r="I19" s="203">
        <v>49800</v>
      </c>
      <c r="J19" s="205">
        <v>100</v>
      </c>
      <c r="K19" s="205">
        <v>49800</v>
      </c>
      <c r="L19" s="205">
        <v>100</v>
      </c>
      <c r="M19" s="205">
        <v>0</v>
      </c>
    </row>
    <row r="20" spans="1:18" s="206" customFormat="1" ht="30" customHeight="1">
      <c r="A20" s="201">
        <v>13</v>
      </c>
      <c r="B20" s="202" t="s">
        <v>627</v>
      </c>
      <c r="C20" s="203"/>
      <c r="D20" s="203"/>
      <c r="E20" s="203">
        <v>83000</v>
      </c>
      <c r="F20" s="205">
        <v>83000</v>
      </c>
      <c r="G20" s="203"/>
      <c r="H20" s="205">
        <v>0</v>
      </c>
      <c r="I20" s="203">
        <v>83000</v>
      </c>
      <c r="J20" s="205">
        <v>100</v>
      </c>
      <c r="K20" s="205">
        <v>83000</v>
      </c>
      <c r="L20" s="205">
        <v>100</v>
      </c>
      <c r="M20" s="205">
        <v>0</v>
      </c>
    </row>
    <row r="21" spans="1:18" s="206" customFormat="1" ht="30" customHeight="1">
      <c r="A21" s="201">
        <v>14</v>
      </c>
      <c r="B21" s="586" t="s">
        <v>570</v>
      </c>
      <c r="C21" s="203"/>
      <c r="D21" s="203">
        <v>-76700</v>
      </c>
      <c r="E21" s="203">
        <v>626700</v>
      </c>
      <c r="F21" s="205">
        <v>550000</v>
      </c>
      <c r="G21" s="203"/>
      <c r="H21" s="205">
        <v>0</v>
      </c>
      <c r="I21" s="203">
        <v>550000</v>
      </c>
      <c r="J21" s="205">
        <v>100</v>
      </c>
      <c r="K21" s="205">
        <v>550000</v>
      </c>
      <c r="L21" s="205">
        <v>100</v>
      </c>
      <c r="M21" s="205">
        <v>0</v>
      </c>
    </row>
    <row r="22" spans="1:18" s="206" customFormat="1" ht="40.5">
      <c r="A22" s="201">
        <v>15</v>
      </c>
      <c r="B22" s="202" t="s">
        <v>624</v>
      </c>
      <c r="C22" s="203"/>
      <c r="D22" s="203"/>
      <c r="E22" s="203">
        <v>161500</v>
      </c>
      <c r="F22" s="205">
        <v>161500</v>
      </c>
      <c r="G22" s="203"/>
      <c r="H22" s="205">
        <v>0</v>
      </c>
      <c r="I22" s="203">
        <v>161500</v>
      </c>
      <c r="J22" s="205">
        <v>100</v>
      </c>
      <c r="K22" s="205">
        <v>161500</v>
      </c>
      <c r="L22" s="205">
        <v>100</v>
      </c>
      <c r="M22" s="205">
        <v>0</v>
      </c>
    </row>
    <row r="23" spans="1:18" s="206" customFormat="1" ht="30" customHeight="1">
      <c r="A23" s="201">
        <v>16</v>
      </c>
      <c r="B23" s="202" t="s">
        <v>524</v>
      </c>
      <c r="C23" s="203"/>
      <c r="D23" s="203"/>
      <c r="E23" s="203">
        <v>490000</v>
      </c>
      <c r="F23" s="205">
        <v>490000</v>
      </c>
      <c r="G23" s="203">
        <v>98000</v>
      </c>
      <c r="H23" s="205">
        <v>20</v>
      </c>
      <c r="I23" s="203">
        <v>392000</v>
      </c>
      <c r="J23" s="205">
        <v>80</v>
      </c>
      <c r="K23" s="205">
        <v>490000</v>
      </c>
      <c r="L23" s="205">
        <v>100</v>
      </c>
      <c r="M23" s="205">
        <v>0</v>
      </c>
    </row>
    <row r="24" spans="1:18" s="206" customFormat="1" ht="40.5">
      <c r="A24" s="201">
        <v>17</v>
      </c>
      <c r="B24" s="202" t="s">
        <v>215</v>
      </c>
      <c r="C24" s="203">
        <v>1615000</v>
      </c>
      <c r="D24" s="203">
        <v>-40000</v>
      </c>
      <c r="E24" s="203"/>
      <c r="F24" s="205">
        <v>1575000</v>
      </c>
      <c r="G24" s="203">
        <v>708750</v>
      </c>
      <c r="H24" s="205">
        <v>45</v>
      </c>
      <c r="I24" s="203">
        <v>866250</v>
      </c>
      <c r="J24" s="205">
        <v>55</v>
      </c>
      <c r="K24" s="205">
        <v>1575000</v>
      </c>
      <c r="L24" s="205">
        <v>100</v>
      </c>
      <c r="M24" s="205">
        <v>0</v>
      </c>
    </row>
    <row r="25" spans="1:18" s="206" customFormat="1" ht="40.5">
      <c r="A25" s="201">
        <v>18</v>
      </c>
      <c r="B25" s="202" t="s">
        <v>214</v>
      </c>
      <c r="C25" s="203">
        <v>16920000</v>
      </c>
      <c r="D25" s="203">
        <v>-9670000</v>
      </c>
      <c r="E25" s="203"/>
      <c r="F25" s="205">
        <v>7250000</v>
      </c>
      <c r="G25" s="203">
        <v>7250000</v>
      </c>
      <c r="H25" s="205">
        <v>100</v>
      </c>
      <c r="I25" s="203"/>
      <c r="J25" s="205">
        <v>0</v>
      </c>
      <c r="K25" s="205">
        <v>7250000</v>
      </c>
      <c r="L25" s="205">
        <v>100</v>
      </c>
      <c r="M25" s="205">
        <v>0</v>
      </c>
    </row>
    <row r="26" spans="1:18" s="206" customFormat="1" ht="30" customHeight="1">
      <c r="A26" s="201">
        <v>19</v>
      </c>
      <c r="B26" s="202" t="s">
        <v>522</v>
      </c>
      <c r="C26" s="203"/>
      <c r="D26" s="203"/>
      <c r="E26" s="203">
        <v>52900</v>
      </c>
      <c r="F26" s="205">
        <v>52900</v>
      </c>
      <c r="G26" s="203">
        <v>52900</v>
      </c>
      <c r="H26" s="205">
        <v>100</v>
      </c>
      <c r="I26" s="203"/>
      <c r="J26" s="205">
        <v>0</v>
      </c>
      <c r="K26" s="205">
        <v>52900</v>
      </c>
      <c r="L26" s="205">
        <v>100</v>
      </c>
      <c r="M26" s="205">
        <v>0</v>
      </c>
    </row>
    <row r="27" spans="1:18" s="206" customFormat="1" ht="30" customHeight="1">
      <c r="A27" s="201">
        <v>20</v>
      </c>
      <c r="B27" s="202" t="s">
        <v>523</v>
      </c>
      <c r="C27" s="203"/>
      <c r="D27" s="203"/>
      <c r="E27" s="203">
        <v>13500</v>
      </c>
      <c r="F27" s="205">
        <v>13500</v>
      </c>
      <c r="G27" s="203">
        <v>13500</v>
      </c>
      <c r="H27" s="205">
        <v>100</v>
      </c>
      <c r="I27" s="203"/>
      <c r="J27" s="205">
        <v>0</v>
      </c>
      <c r="K27" s="205">
        <v>13500</v>
      </c>
      <c r="L27" s="205">
        <v>100</v>
      </c>
      <c r="M27" s="205">
        <v>0</v>
      </c>
    </row>
    <row r="28" spans="1:18" s="206" customFormat="1" ht="30" customHeight="1">
      <c r="A28" s="201">
        <v>21</v>
      </c>
      <c r="B28" s="202" t="s">
        <v>575</v>
      </c>
      <c r="C28" s="203"/>
      <c r="D28" s="203">
        <v>-0.25</v>
      </c>
      <c r="E28" s="203">
        <v>212850</v>
      </c>
      <c r="F28" s="205">
        <v>212849.75</v>
      </c>
      <c r="G28" s="203">
        <v>212849.75</v>
      </c>
      <c r="H28" s="205">
        <v>100</v>
      </c>
      <c r="I28" s="203"/>
      <c r="J28" s="205">
        <v>0</v>
      </c>
      <c r="K28" s="205">
        <v>212849.75</v>
      </c>
      <c r="L28" s="205">
        <v>100</v>
      </c>
      <c r="M28" s="205">
        <v>0</v>
      </c>
    </row>
    <row r="29" spans="1:18" s="589" customFormat="1" ht="40.5">
      <c r="A29" s="201">
        <v>22</v>
      </c>
      <c r="B29" s="213" t="s">
        <v>403</v>
      </c>
      <c r="C29" s="203"/>
      <c r="D29" s="203"/>
      <c r="E29" s="203">
        <v>147900</v>
      </c>
      <c r="F29" s="205">
        <v>147900</v>
      </c>
      <c r="G29" s="203">
        <v>147900</v>
      </c>
      <c r="H29" s="205">
        <v>100</v>
      </c>
      <c r="I29" s="203"/>
      <c r="J29" s="205">
        <v>0</v>
      </c>
      <c r="K29" s="205">
        <v>147900</v>
      </c>
      <c r="L29" s="205">
        <v>100</v>
      </c>
      <c r="M29" s="205">
        <v>0</v>
      </c>
      <c r="N29" s="206"/>
      <c r="O29" s="206"/>
      <c r="P29" s="206"/>
      <c r="Q29" s="206"/>
      <c r="R29" s="206"/>
    </row>
    <row r="30" spans="1:18" s="206" customFormat="1" ht="30" customHeight="1">
      <c r="A30" s="201">
        <v>23</v>
      </c>
      <c r="B30" s="207" t="s">
        <v>611</v>
      </c>
      <c r="C30" s="203"/>
      <c r="D30" s="205"/>
      <c r="E30" s="205">
        <v>988681.84</v>
      </c>
      <c r="F30" s="205">
        <v>988681.84</v>
      </c>
      <c r="G30" s="205">
        <v>988681.84</v>
      </c>
      <c r="H30" s="205">
        <v>100</v>
      </c>
      <c r="I30" s="205"/>
      <c r="J30" s="205">
        <v>0</v>
      </c>
      <c r="K30" s="205">
        <v>988681.84</v>
      </c>
      <c r="L30" s="205">
        <v>100</v>
      </c>
      <c r="M30" s="205">
        <v>0</v>
      </c>
    </row>
    <row r="31" spans="1:18" s="206" customFormat="1" ht="30" customHeight="1">
      <c r="A31" s="201">
        <v>24</v>
      </c>
      <c r="B31" s="497" t="s">
        <v>521</v>
      </c>
      <c r="C31" s="203">
        <v>13200000</v>
      </c>
      <c r="D31" s="205">
        <v>-2324500</v>
      </c>
      <c r="E31" s="205"/>
      <c r="F31" s="205">
        <v>10875500</v>
      </c>
      <c r="G31" s="205">
        <v>10875500</v>
      </c>
      <c r="H31" s="205">
        <v>100</v>
      </c>
      <c r="I31" s="205"/>
      <c r="J31" s="205">
        <v>0</v>
      </c>
      <c r="K31" s="205">
        <v>10875500</v>
      </c>
      <c r="L31" s="205">
        <v>100</v>
      </c>
      <c r="M31" s="205">
        <v>0</v>
      </c>
    </row>
    <row r="32" spans="1:18" s="206" customFormat="1" ht="30" customHeight="1">
      <c r="A32" s="201">
        <v>25</v>
      </c>
      <c r="B32" s="202" t="s">
        <v>525</v>
      </c>
      <c r="C32" s="203"/>
      <c r="D32" s="203"/>
      <c r="E32" s="203">
        <v>32200</v>
      </c>
      <c r="F32" s="205">
        <v>32200</v>
      </c>
      <c r="G32" s="203">
        <v>32200</v>
      </c>
      <c r="H32" s="205">
        <v>100</v>
      </c>
      <c r="I32" s="203"/>
      <c r="J32" s="205">
        <v>0</v>
      </c>
      <c r="K32" s="205">
        <v>32200</v>
      </c>
      <c r="L32" s="205">
        <v>100</v>
      </c>
      <c r="M32" s="205">
        <v>0</v>
      </c>
    </row>
    <row r="33" spans="1:18" s="206" customFormat="1" ht="30" customHeight="1">
      <c r="A33" s="201">
        <v>26</v>
      </c>
      <c r="B33" s="586" t="s">
        <v>526</v>
      </c>
      <c r="C33" s="203"/>
      <c r="D33" s="203"/>
      <c r="E33" s="203">
        <v>76400</v>
      </c>
      <c r="F33" s="205">
        <v>76400</v>
      </c>
      <c r="G33" s="203">
        <v>76400</v>
      </c>
      <c r="H33" s="205">
        <v>100</v>
      </c>
      <c r="I33" s="203"/>
      <c r="J33" s="205">
        <v>0</v>
      </c>
      <c r="K33" s="205">
        <v>76400</v>
      </c>
      <c r="L33" s="205">
        <v>100</v>
      </c>
      <c r="M33" s="205">
        <v>0</v>
      </c>
    </row>
    <row r="34" spans="1:18" s="206" customFormat="1" ht="40.5">
      <c r="A34" s="201">
        <v>27</v>
      </c>
      <c r="B34" s="202" t="s">
        <v>527</v>
      </c>
      <c r="C34" s="203"/>
      <c r="D34" s="203"/>
      <c r="E34" s="203">
        <v>32200</v>
      </c>
      <c r="F34" s="205">
        <v>32200</v>
      </c>
      <c r="G34" s="203">
        <v>32200</v>
      </c>
      <c r="H34" s="205">
        <v>100</v>
      </c>
      <c r="I34" s="203"/>
      <c r="J34" s="205">
        <v>0</v>
      </c>
      <c r="K34" s="205">
        <v>32200</v>
      </c>
      <c r="L34" s="205">
        <v>100</v>
      </c>
      <c r="M34" s="205">
        <v>0</v>
      </c>
    </row>
    <row r="35" spans="1:18" s="206" customFormat="1" ht="30" customHeight="1">
      <c r="A35" s="201">
        <v>28</v>
      </c>
      <c r="B35" s="202" t="s">
        <v>508</v>
      </c>
      <c r="C35" s="203"/>
      <c r="D35" s="203"/>
      <c r="E35" s="203">
        <v>429000</v>
      </c>
      <c r="F35" s="205">
        <v>429000</v>
      </c>
      <c r="G35" s="203">
        <v>429000</v>
      </c>
      <c r="H35" s="205">
        <v>100</v>
      </c>
      <c r="I35" s="203"/>
      <c r="J35" s="205">
        <v>0</v>
      </c>
      <c r="K35" s="205">
        <v>429000</v>
      </c>
      <c r="L35" s="205">
        <v>100</v>
      </c>
      <c r="M35" s="205">
        <v>0</v>
      </c>
    </row>
    <row r="36" spans="1:18" s="206" customFormat="1" ht="30" customHeight="1">
      <c r="A36" s="201">
        <v>29</v>
      </c>
      <c r="B36" s="202" t="s">
        <v>528</v>
      </c>
      <c r="C36" s="203"/>
      <c r="D36" s="203"/>
      <c r="E36" s="203">
        <v>286100</v>
      </c>
      <c r="F36" s="205">
        <v>286100</v>
      </c>
      <c r="G36" s="203">
        <v>286100</v>
      </c>
      <c r="H36" s="205">
        <v>100</v>
      </c>
      <c r="I36" s="203"/>
      <c r="J36" s="205">
        <v>0</v>
      </c>
      <c r="K36" s="205">
        <v>286100</v>
      </c>
      <c r="L36" s="205">
        <v>100</v>
      </c>
      <c r="M36" s="205">
        <v>0</v>
      </c>
    </row>
    <row r="37" spans="1:18" s="206" customFormat="1" ht="30" customHeight="1">
      <c r="A37" s="201">
        <v>30</v>
      </c>
      <c r="B37" s="202" t="s">
        <v>530</v>
      </c>
      <c r="C37" s="203"/>
      <c r="D37" s="203"/>
      <c r="E37" s="203">
        <v>165700</v>
      </c>
      <c r="F37" s="205">
        <v>165700</v>
      </c>
      <c r="G37" s="203">
        <v>165700</v>
      </c>
      <c r="H37" s="205">
        <v>100</v>
      </c>
      <c r="I37" s="203"/>
      <c r="J37" s="205">
        <v>0</v>
      </c>
      <c r="K37" s="205">
        <v>165700</v>
      </c>
      <c r="L37" s="205">
        <v>100</v>
      </c>
      <c r="M37" s="205">
        <v>0</v>
      </c>
    </row>
    <row r="38" spans="1:18" s="206" customFormat="1" ht="30" customHeight="1">
      <c r="A38" s="201">
        <v>31</v>
      </c>
      <c r="B38" s="202" t="s">
        <v>531</v>
      </c>
      <c r="C38" s="203"/>
      <c r="D38" s="203"/>
      <c r="E38" s="203">
        <v>10700</v>
      </c>
      <c r="F38" s="205">
        <v>10700</v>
      </c>
      <c r="G38" s="203">
        <v>10700</v>
      </c>
      <c r="H38" s="205">
        <v>100</v>
      </c>
      <c r="I38" s="203"/>
      <c r="J38" s="205">
        <v>0</v>
      </c>
      <c r="K38" s="205">
        <v>10700</v>
      </c>
      <c r="L38" s="205">
        <v>100</v>
      </c>
      <c r="M38" s="205">
        <v>0</v>
      </c>
    </row>
    <row r="39" spans="1:18" s="206" customFormat="1" ht="30" customHeight="1">
      <c r="A39" s="201">
        <v>32</v>
      </c>
      <c r="B39" s="202" t="s">
        <v>532</v>
      </c>
      <c r="C39" s="203"/>
      <c r="D39" s="203"/>
      <c r="E39" s="203">
        <v>182700</v>
      </c>
      <c r="F39" s="205">
        <v>182700</v>
      </c>
      <c r="G39" s="203">
        <v>182700</v>
      </c>
      <c r="H39" s="205">
        <v>100</v>
      </c>
      <c r="I39" s="203"/>
      <c r="J39" s="205">
        <v>0</v>
      </c>
      <c r="K39" s="205">
        <v>182700</v>
      </c>
      <c r="L39" s="205">
        <v>100</v>
      </c>
      <c r="M39" s="205">
        <v>0</v>
      </c>
    </row>
    <row r="40" spans="1:18" s="206" customFormat="1" ht="30" customHeight="1">
      <c r="A40" s="201">
        <v>33</v>
      </c>
      <c r="B40" s="202" t="s">
        <v>535</v>
      </c>
      <c r="C40" s="203"/>
      <c r="D40" s="203">
        <v>-83000</v>
      </c>
      <c r="E40" s="203">
        <v>549400</v>
      </c>
      <c r="F40" s="205">
        <v>466400</v>
      </c>
      <c r="G40" s="203">
        <v>466400</v>
      </c>
      <c r="H40" s="205">
        <v>100</v>
      </c>
      <c r="I40" s="203"/>
      <c r="J40" s="205">
        <v>0</v>
      </c>
      <c r="K40" s="205">
        <v>466400</v>
      </c>
      <c r="L40" s="205">
        <v>100</v>
      </c>
      <c r="M40" s="205">
        <v>0</v>
      </c>
    </row>
    <row r="41" spans="1:18" s="206" customFormat="1" ht="40.5">
      <c r="A41" s="201">
        <v>34</v>
      </c>
      <c r="B41" s="202" t="s">
        <v>537</v>
      </c>
      <c r="C41" s="587"/>
      <c r="D41" s="587">
        <v>-1500</v>
      </c>
      <c r="E41" s="587">
        <v>64500</v>
      </c>
      <c r="F41" s="588">
        <v>63000</v>
      </c>
      <c r="G41" s="587">
        <v>63000</v>
      </c>
      <c r="H41" s="205">
        <v>100</v>
      </c>
      <c r="I41" s="587"/>
      <c r="J41" s="205">
        <v>0</v>
      </c>
      <c r="K41" s="205">
        <v>63000</v>
      </c>
      <c r="L41" s="205">
        <v>100</v>
      </c>
      <c r="M41" s="588">
        <v>0</v>
      </c>
      <c r="N41" s="589"/>
      <c r="O41" s="589"/>
      <c r="P41" s="589"/>
      <c r="Q41" s="589"/>
      <c r="R41" s="589"/>
    </row>
    <row r="42" spans="1:18" s="206" customFormat="1" ht="30" customHeight="1">
      <c r="A42" s="201">
        <v>35</v>
      </c>
      <c r="B42" s="202" t="s">
        <v>536</v>
      </c>
      <c r="C42" s="203"/>
      <c r="D42" s="203">
        <v>-484.99</v>
      </c>
      <c r="E42" s="203">
        <v>380300</v>
      </c>
      <c r="F42" s="205">
        <v>379815.01</v>
      </c>
      <c r="G42" s="203">
        <v>379815.01</v>
      </c>
      <c r="H42" s="205">
        <v>100</v>
      </c>
      <c r="I42" s="203"/>
      <c r="J42" s="205">
        <v>0</v>
      </c>
      <c r="K42" s="205">
        <v>379815.01</v>
      </c>
      <c r="L42" s="205">
        <v>100</v>
      </c>
      <c r="M42" s="205">
        <v>0</v>
      </c>
    </row>
    <row r="43" spans="1:18" s="206" customFormat="1" ht="30" customHeight="1">
      <c r="A43" s="201">
        <v>36</v>
      </c>
      <c r="B43" s="498" t="s">
        <v>218</v>
      </c>
      <c r="C43" s="203">
        <v>177580</v>
      </c>
      <c r="D43" s="204">
        <v>-20700</v>
      </c>
      <c r="E43" s="204"/>
      <c r="F43" s="205">
        <v>156880</v>
      </c>
      <c r="G43" s="204">
        <v>156880</v>
      </c>
      <c r="H43" s="204">
        <v>100</v>
      </c>
      <c r="I43" s="204"/>
      <c r="J43" s="205">
        <v>0</v>
      </c>
      <c r="K43" s="205">
        <v>156880</v>
      </c>
      <c r="L43" s="204">
        <v>100</v>
      </c>
      <c r="M43" s="205">
        <v>0</v>
      </c>
    </row>
    <row r="44" spans="1:18" s="206" customFormat="1" ht="30" customHeight="1">
      <c r="A44" s="201">
        <v>37</v>
      </c>
      <c r="B44" s="202" t="s">
        <v>538</v>
      </c>
      <c r="C44" s="203"/>
      <c r="D44" s="203"/>
      <c r="E44" s="203">
        <v>199200</v>
      </c>
      <c r="F44" s="205">
        <v>199200</v>
      </c>
      <c r="G44" s="203">
        <v>199200</v>
      </c>
      <c r="H44" s="205">
        <v>100</v>
      </c>
      <c r="I44" s="203"/>
      <c r="J44" s="205">
        <v>0</v>
      </c>
      <c r="K44" s="205">
        <v>199200</v>
      </c>
      <c r="L44" s="205">
        <v>100</v>
      </c>
      <c r="M44" s="205">
        <v>0</v>
      </c>
    </row>
    <row r="45" spans="1:18" s="206" customFormat="1" ht="40.5">
      <c r="A45" s="201">
        <v>38</v>
      </c>
      <c r="B45" s="202" t="s">
        <v>220</v>
      </c>
      <c r="C45" s="203">
        <v>410000</v>
      </c>
      <c r="D45" s="203"/>
      <c r="E45" s="203"/>
      <c r="F45" s="205">
        <v>410000</v>
      </c>
      <c r="G45" s="203">
        <v>410000</v>
      </c>
      <c r="H45" s="205">
        <v>100</v>
      </c>
      <c r="I45" s="203"/>
      <c r="J45" s="205">
        <v>0</v>
      </c>
      <c r="K45" s="205">
        <v>410000</v>
      </c>
      <c r="L45" s="205">
        <v>100</v>
      </c>
      <c r="M45" s="205">
        <v>0</v>
      </c>
    </row>
    <row r="46" spans="1:18" s="206" customFormat="1" ht="40.5">
      <c r="A46" s="201">
        <v>39</v>
      </c>
      <c r="B46" s="202" t="s">
        <v>540</v>
      </c>
      <c r="C46" s="203"/>
      <c r="D46" s="203"/>
      <c r="E46" s="203">
        <v>75800</v>
      </c>
      <c r="F46" s="205">
        <v>75800</v>
      </c>
      <c r="G46" s="203">
        <v>75800</v>
      </c>
      <c r="H46" s="205">
        <v>100</v>
      </c>
      <c r="I46" s="203"/>
      <c r="J46" s="205">
        <v>0</v>
      </c>
      <c r="K46" s="205">
        <v>75800</v>
      </c>
      <c r="L46" s="205">
        <v>100</v>
      </c>
      <c r="M46" s="205">
        <v>0</v>
      </c>
    </row>
    <row r="47" spans="1:18" s="206" customFormat="1" ht="30" customHeight="1">
      <c r="A47" s="201">
        <v>40</v>
      </c>
      <c r="B47" s="202" t="s">
        <v>539</v>
      </c>
      <c r="C47" s="203"/>
      <c r="D47" s="203"/>
      <c r="E47" s="203">
        <v>151700</v>
      </c>
      <c r="F47" s="205">
        <v>151700</v>
      </c>
      <c r="G47" s="203">
        <v>151700</v>
      </c>
      <c r="H47" s="205">
        <v>100</v>
      </c>
      <c r="I47" s="203"/>
      <c r="J47" s="205">
        <v>0</v>
      </c>
      <c r="K47" s="205">
        <v>151700</v>
      </c>
      <c r="L47" s="205">
        <v>100</v>
      </c>
      <c r="M47" s="205">
        <v>0</v>
      </c>
    </row>
    <row r="48" spans="1:18" s="206" customFormat="1" ht="40.5">
      <c r="A48" s="201">
        <v>41</v>
      </c>
      <c r="B48" s="202" t="s">
        <v>541</v>
      </c>
      <c r="C48" s="203"/>
      <c r="D48" s="203"/>
      <c r="E48" s="203">
        <v>57200</v>
      </c>
      <c r="F48" s="205">
        <v>57200</v>
      </c>
      <c r="G48" s="203">
        <v>57200</v>
      </c>
      <c r="H48" s="205">
        <v>100</v>
      </c>
      <c r="I48" s="203"/>
      <c r="J48" s="205">
        <v>0</v>
      </c>
      <c r="K48" s="205">
        <v>57200</v>
      </c>
      <c r="L48" s="205">
        <v>100</v>
      </c>
      <c r="M48" s="205">
        <v>0</v>
      </c>
    </row>
    <row r="49" spans="1:13" s="206" customFormat="1" ht="30" customHeight="1">
      <c r="A49" s="201">
        <v>42</v>
      </c>
      <c r="B49" s="202" t="s">
        <v>542</v>
      </c>
      <c r="C49" s="203"/>
      <c r="D49" s="203"/>
      <c r="E49" s="203">
        <v>32200</v>
      </c>
      <c r="F49" s="205">
        <v>32200</v>
      </c>
      <c r="G49" s="203">
        <v>32200</v>
      </c>
      <c r="H49" s="205">
        <v>100</v>
      </c>
      <c r="I49" s="203"/>
      <c r="J49" s="205">
        <v>0</v>
      </c>
      <c r="K49" s="205">
        <v>32200</v>
      </c>
      <c r="L49" s="205">
        <v>100</v>
      </c>
      <c r="M49" s="205">
        <v>0</v>
      </c>
    </row>
    <row r="50" spans="1:13" s="206" customFormat="1" ht="30" customHeight="1">
      <c r="A50" s="201">
        <v>43</v>
      </c>
      <c r="B50" s="586" t="s">
        <v>543</v>
      </c>
      <c r="C50" s="203"/>
      <c r="D50" s="203"/>
      <c r="E50" s="203">
        <v>21500</v>
      </c>
      <c r="F50" s="205">
        <v>21500</v>
      </c>
      <c r="G50" s="203">
        <v>21500</v>
      </c>
      <c r="H50" s="205">
        <v>100</v>
      </c>
      <c r="I50" s="203"/>
      <c r="J50" s="205">
        <v>0</v>
      </c>
      <c r="K50" s="205">
        <v>21500</v>
      </c>
      <c r="L50" s="205">
        <v>100</v>
      </c>
      <c r="M50" s="205">
        <v>0</v>
      </c>
    </row>
    <row r="51" spans="1:13" s="206" customFormat="1" ht="30" customHeight="1">
      <c r="A51" s="201">
        <v>44</v>
      </c>
      <c r="B51" s="202" t="s">
        <v>544</v>
      </c>
      <c r="C51" s="203"/>
      <c r="D51" s="203"/>
      <c r="E51" s="203">
        <v>75500</v>
      </c>
      <c r="F51" s="205">
        <v>75500</v>
      </c>
      <c r="G51" s="203">
        <v>75500</v>
      </c>
      <c r="H51" s="205">
        <v>100</v>
      </c>
      <c r="I51" s="203"/>
      <c r="J51" s="205">
        <v>0</v>
      </c>
      <c r="K51" s="205">
        <v>75500</v>
      </c>
      <c r="L51" s="205">
        <v>100</v>
      </c>
      <c r="M51" s="205">
        <v>0</v>
      </c>
    </row>
    <row r="52" spans="1:13" s="206" customFormat="1" ht="30" customHeight="1">
      <c r="A52" s="201">
        <v>45</v>
      </c>
      <c r="B52" s="202" t="s">
        <v>221</v>
      </c>
      <c r="C52" s="203">
        <v>972100</v>
      </c>
      <c r="D52" s="203">
        <v>-22100</v>
      </c>
      <c r="E52" s="203"/>
      <c r="F52" s="205">
        <v>950000</v>
      </c>
      <c r="G52" s="203">
        <v>950000</v>
      </c>
      <c r="H52" s="205">
        <v>100</v>
      </c>
      <c r="I52" s="203"/>
      <c r="J52" s="205">
        <v>0</v>
      </c>
      <c r="K52" s="205">
        <v>950000</v>
      </c>
      <c r="L52" s="205">
        <v>100</v>
      </c>
      <c r="M52" s="205">
        <v>0</v>
      </c>
    </row>
    <row r="53" spans="1:13" s="206" customFormat="1" ht="30" customHeight="1">
      <c r="A53" s="201">
        <v>46</v>
      </c>
      <c r="B53" s="202" t="s">
        <v>224</v>
      </c>
      <c r="C53" s="203">
        <v>499900</v>
      </c>
      <c r="D53" s="203"/>
      <c r="E53" s="203"/>
      <c r="F53" s="205">
        <v>499900</v>
      </c>
      <c r="G53" s="203">
        <v>499900</v>
      </c>
      <c r="H53" s="205">
        <v>100</v>
      </c>
      <c r="I53" s="203"/>
      <c r="J53" s="205">
        <v>0</v>
      </c>
      <c r="K53" s="205">
        <v>499900</v>
      </c>
      <c r="L53" s="205">
        <v>100</v>
      </c>
      <c r="M53" s="205">
        <v>0</v>
      </c>
    </row>
    <row r="54" spans="1:13" s="206" customFormat="1" ht="40.5">
      <c r="A54" s="201">
        <v>47</v>
      </c>
      <c r="B54" s="202" t="s">
        <v>545</v>
      </c>
      <c r="C54" s="203"/>
      <c r="D54" s="203"/>
      <c r="E54" s="203">
        <v>53600</v>
      </c>
      <c r="F54" s="205">
        <v>53600</v>
      </c>
      <c r="G54" s="203">
        <v>53600</v>
      </c>
      <c r="H54" s="205">
        <v>100</v>
      </c>
      <c r="I54" s="203"/>
      <c r="J54" s="205">
        <v>0</v>
      </c>
      <c r="K54" s="205">
        <v>53600</v>
      </c>
      <c r="L54" s="205">
        <v>100</v>
      </c>
      <c r="M54" s="205">
        <v>0</v>
      </c>
    </row>
    <row r="55" spans="1:13" s="206" customFormat="1" ht="30" customHeight="1">
      <c r="A55" s="201">
        <v>48</v>
      </c>
      <c r="B55" s="202" t="s">
        <v>546</v>
      </c>
      <c r="C55" s="203"/>
      <c r="D55" s="203"/>
      <c r="E55" s="203">
        <v>51000</v>
      </c>
      <c r="F55" s="205">
        <v>51000</v>
      </c>
      <c r="G55" s="203">
        <v>51000</v>
      </c>
      <c r="H55" s="205">
        <v>100</v>
      </c>
      <c r="I55" s="203"/>
      <c r="J55" s="205">
        <v>0</v>
      </c>
      <c r="K55" s="205">
        <v>51000</v>
      </c>
      <c r="L55" s="205">
        <v>100</v>
      </c>
      <c r="M55" s="205">
        <v>0</v>
      </c>
    </row>
    <row r="56" spans="1:13" s="206" customFormat="1" ht="30" customHeight="1">
      <c r="A56" s="201">
        <v>49</v>
      </c>
      <c r="B56" s="202" t="s">
        <v>547</v>
      </c>
      <c r="C56" s="203"/>
      <c r="D56" s="203"/>
      <c r="E56" s="203">
        <v>290000</v>
      </c>
      <c r="F56" s="205">
        <v>290000</v>
      </c>
      <c r="G56" s="203">
        <v>290000</v>
      </c>
      <c r="H56" s="205">
        <v>100</v>
      </c>
      <c r="I56" s="203"/>
      <c r="J56" s="205">
        <v>0</v>
      </c>
      <c r="K56" s="205">
        <v>290000</v>
      </c>
      <c r="L56" s="205">
        <v>100</v>
      </c>
      <c r="M56" s="205">
        <v>0</v>
      </c>
    </row>
    <row r="57" spans="1:13" s="206" customFormat="1" ht="40.5">
      <c r="A57" s="201">
        <v>50</v>
      </c>
      <c r="B57" s="210" t="s">
        <v>222</v>
      </c>
      <c r="C57" s="203">
        <v>43310</v>
      </c>
      <c r="D57" s="204">
        <v>-310</v>
      </c>
      <c r="E57" s="204"/>
      <c r="F57" s="205">
        <v>43000</v>
      </c>
      <c r="G57" s="204">
        <v>43000</v>
      </c>
      <c r="H57" s="204">
        <v>100</v>
      </c>
      <c r="I57" s="204"/>
      <c r="J57" s="205">
        <v>0</v>
      </c>
      <c r="K57" s="205">
        <v>43000</v>
      </c>
      <c r="L57" s="205">
        <v>100</v>
      </c>
      <c r="M57" s="205">
        <v>0</v>
      </c>
    </row>
    <row r="58" spans="1:13" s="206" customFormat="1" ht="30" customHeight="1">
      <c r="A58" s="201">
        <v>51</v>
      </c>
      <c r="B58" s="202" t="s">
        <v>223</v>
      </c>
      <c r="C58" s="203">
        <v>356800</v>
      </c>
      <c r="D58" s="203"/>
      <c r="E58" s="203"/>
      <c r="F58" s="205">
        <v>356800</v>
      </c>
      <c r="G58" s="203">
        <v>356800</v>
      </c>
      <c r="H58" s="205">
        <v>100</v>
      </c>
      <c r="I58" s="203"/>
      <c r="J58" s="205">
        <v>0</v>
      </c>
      <c r="K58" s="205">
        <v>356800</v>
      </c>
      <c r="L58" s="205">
        <v>100</v>
      </c>
      <c r="M58" s="205">
        <v>0</v>
      </c>
    </row>
    <row r="59" spans="1:13" s="206" customFormat="1" ht="40.5">
      <c r="A59" s="201">
        <v>52</v>
      </c>
      <c r="B59" s="202" t="s">
        <v>549</v>
      </c>
      <c r="C59" s="203"/>
      <c r="D59" s="203"/>
      <c r="E59" s="203">
        <v>49800</v>
      </c>
      <c r="F59" s="205">
        <v>49800</v>
      </c>
      <c r="G59" s="203">
        <v>49800</v>
      </c>
      <c r="H59" s="205">
        <v>100</v>
      </c>
      <c r="I59" s="203"/>
      <c r="J59" s="205">
        <v>0</v>
      </c>
      <c r="K59" s="205">
        <v>49800</v>
      </c>
      <c r="L59" s="205">
        <v>100</v>
      </c>
      <c r="M59" s="205">
        <v>0</v>
      </c>
    </row>
    <row r="60" spans="1:13" s="206" customFormat="1" ht="40.5">
      <c r="A60" s="201">
        <v>53</v>
      </c>
      <c r="B60" s="202" t="s">
        <v>548</v>
      </c>
      <c r="C60" s="203"/>
      <c r="D60" s="203"/>
      <c r="E60" s="203">
        <v>24900</v>
      </c>
      <c r="F60" s="205">
        <v>24900</v>
      </c>
      <c r="G60" s="203">
        <v>24900</v>
      </c>
      <c r="H60" s="205">
        <v>100</v>
      </c>
      <c r="I60" s="203"/>
      <c r="J60" s="205">
        <v>0</v>
      </c>
      <c r="K60" s="205">
        <v>24900</v>
      </c>
      <c r="L60" s="205">
        <v>100</v>
      </c>
      <c r="M60" s="205">
        <v>0</v>
      </c>
    </row>
    <row r="61" spans="1:13" s="206" customFormat="1" ht="30" customHeight="1">
      <c r="A61" s="201">
        <v>54</v>
      </c>
      <c r="B61" s="202" t="s">
        <v>550</v>
      </c>
      <c r="C61" s="203"/>
      <c r="D61" s="203"/>
      <c r="E61" s="203">
        <v>225000</v>
      </c>
      <c r="F61" s="205">
        <v>225000</v>
      </c>
      <c r="G61" s="203">
        <v>225000</v>
      </c>
      <c r="H61" s="205">
        <v>100</v>
      </c>
      <c r="I61" s="203"/>
      <c r="J61" s="205">
        <v>0</v>
      </c>
      <c r="K61" s="205">
        <v>225000</v>
      </c>
      <c r="L61" s="205">
        <v>100</v>
      </c>
      <c r="M61" s="205">
        <v>0</v>
      </c>
    </row>
    <row r="62" spans="1:13" s="206" customFormat="1" ht="40.5">
      <c r="A62" s="201">
        <v>55</v>
      </c>
      <c r="B62" s="202" t="s">
        <v>219</v>
      </c>
      <c r="C62" s="203">
        <v>60000</v>
      </c>
      <c r="D62" s="203"/>
      <c r="E62" s="203"/>
      <c r="F62" s="205">
        <v>60000</v>
      </c>
      <c r="G62" s="203">
        <v>60000</v>
      </c>
      <c r="H62" s="205">
        <v>100</v>
      </c>
      <c r="I62" s="203"/>
      <c r="J62" s="205">
        <v>0</v>
      </c>
      <c r="K62" s="205">
        <v>60000</v>
      </c>
      <c r="L62" s="205">
        <v>100</v>
      </c>
      <c r="M62" s="205">
        <v>0</v>
      </c>
    </row>
    <row r="63" spans="1:13" s="206" customFormat="1" ht="30" customHeight="1">
      <c r="A63" s="201">
        <v>56</v>
      </c>
      <c r="B63" s="202" t="s">
        <v>168</v>
      </c>
      <c r="C63" s="203">
        <v>1070700</v>
      </c>
      <c r="D63" s="203">
        <v>-12746</v>
      </c>
      <c r="E63" s="203"/>
      <c r="F63" s="205">
        <v>1057954</v>
      </c>
      <c r="G63" s="203">
        <v>1057954</v>
      </c>
      <c r="H63" s="205">
        <v>100</v>
      </c>
      <c r="I63" s="203"/>
      <c r="J63" s="205">
        <v>0</v>
      </c>
      <c r="K63" s="205">
        <v>1057954</v>
      </c>
      <c r="L63" s="205">
        <v>100</v>
      </c>
      <c r="M63" s="205">
        <v>0</v>
      </c>
    </row>
    <row r="64" spans="1:13" s="206" customFormat="1" ht="40.5">
      <c r="A64" s="201">
        <v>57</v>
      </c>
      <c r="B64" s="202" t="s">
        <v>552</v>
      </c>
      <c r="C64" s="203"/>
      <c r="D64" s="203"/>
      <c r="E64" s="203">
        <v>107000</v>
      </c>
      <c r="F64" s="205">
        <v>107000</v>
      </c>
      <c r="G64" s="203">
        <v>107000</v>
      </c>
      <c r="H64" s="205">
        <v>100</v>
      </c>
      <c r="I64" s="203"/>
      <c r="J64" s="205">
        <v>0</v>
      </c>
      <c r="K64" s="205">
        <v>107000</v>
      </c>
      <c r="L64" s="205">
        <v>100</v>
      </c>
      <c r="M64" s="205">
        <v>0</v>
      </c>
    </row>
    <row r="65" spans="1:13" s="206" customFormat="1" ht="40.5">
      <c r="A65" s="201">
        <v>58</v>
      </c>
      <c r="B65" s="202" t="s">
        <v>551</v>
      </c>
      <c r="C65" s="203"/>
      <c r="D65" s="203"/>
      <c r="E65" s="203">
        <v>45000</v>
      </c>
      <c r="F65" s="205">
        <v>45000</v>
      </c>
      <c r="G65" s="203">
        <v>45000</v>
      </c>
      <c r="H65" s="205">
        <v>100</v>
      </c>
      <c r="I65" s="203"/>
      <c r="J65" s="205">
        <v>0</v>
      </c>
      <c r="K65" s="205">
        <v>45000</v>
      </c>
      <c r="L65" s="205">
        <v>100</v>
      </c>
      <c r="M65" s="205">
        <v>0</v>
      </c>
    </row>
    <row r="66" spans="1:13" s="206" customFormat="1" ht="30" customHeight="1">
      <c r="A66" s="201">
        <v>59</v>
      </c>
      <c r="B66" s="202" t="s">
        <v>553</v>
      </c>
      <c r="C66" s="203"/>
      <c r="D66" s="203"/>
      <c r="E66" s="203">
        <v>41000</v>
      </c>
      <c r="F66" s="205">
        <v>41000</v>
      </c>
      <c r="G66" s="203">
        <v>41000</v>
      </c>
      <c r="H66" s="205">
        <v>100</v>
      </c>
      <c r="I66" s="203"/>
      <c r="J66" s="205">
        <v>0</v>
      </c>
      <c r="K66" s="205">
        <v>41000</v>
      </c>
      <c r="L66" s="205">
        <v>100</v>
      </c>
      <c r="M66" s="205">
        <v>0</v>
      </c>
    </row>
    <row r="67" spans="1:13" s="206" customFormat="1" ht="30" customHeight="1">
      <c r="A67" s="201">
        <v>60</v>
      </c>
      <c r="B67" s="202" t="s">
        <v>555</v>
      </c>
      <c r="C67" s="203"/>
      <c r="D67" s="203"/>
      <c r="E67" s="203">
        <v>73185</v>
      </c>
      <c r="F67" s="205">
        <v>73185</v>
      </c>
      <c r="G67" s="203">
        <v>73185</v>
      </c>
      <c r="H67" s="205">
        <v>100</v>
      </c>
      <c r="I67" s="203"/>
      <c r="J67" s="205">
        <v>0</v>
      </c>
      <c r="K67" s="205">
        <v>73185</v>
      </c>
      <c r="L67" s="205">
        <v>100</v>
      </c>
      <c r="M67" s="205">
        <v>0</v>
      </c>
    </row>
    <row r="68" spans="1:13" s="206" customFormat="1" ht="30" customHeight="1">
      <c r="A68" s="201">
        <v>61</v>
      </c>
      <c r="B68" s="202" t="s">
        <v>556</v>
      </c>
      <c r="C68" s="203"/>
      <c r="D68" s="203"/>
      <c r="E68" s="203">
        <v>213510</v>
      </c>
      <c r="F68" s="205">
        <v>213510</v>
      </c>
      <c r="G68" s="203">
        <v>213510</v>
      </c>
      <c r="H68" s="205">
        <v>100</v>
      </c>
      <c r="I68" s="203"/>
      <c r="J68" s="205">
        <v>0</v>
      </c>
      <c r="K68" s="205">
        <v>213510</v>
      </c>
      <c r="L68" s="205">
        <v>100</v>
      </c>
      <c r="M68" s="205">
        <v>0</v>
      </c>
    </row>
    <row r="69" spans="1:13" s="206" customFormat="1" ht="30" customHeight="1">
      <c r="A69" s="201">
        <v>62</v>
      </c>
      <c r="B69" s="202" t="s">
        <v>554</v>
      </c>
      <c r="C69" s="203"/>
      <c r="D69" s="203"/>
      <c r="E69" s="203">
        <v>46005</v>
      </c>
      <c r="F69" s="205">
        <v>46005</v>
      </c>
      <c r="G69" s="203">
        <v>46005</v>
      </c>
      <c r="H69" s="205">
        <v>100</v>
      </c>
      <c r="I69" s="203"/>
      <c r="J69" s="205">
        <v>0</v>
      </c>
      <c r="K69" s="205">
        <v>46005</v>
      </c>
      <c r="L69" s="205">
        <v>100</v>
      </c>
      <c r="M69" s="205">
        <v>0</v>
      </c>
    </row>
    <row r="70" spans="1:13" s="206" customFormat="1" ht="30" customHeight="1">
      <c r="A70" s="201">
        <v>63</v>
      </c>
      <c r="B70" s="202" t="s">
        <v>558</v>
      </c>
      <c r="C70" s="203"/>
      <c r="D70" s="203"/>
      <c r="E70" s="203">
        <v>34000</v>
      </c>
      <c r="F70" s="205">
        <v>34000</v>
      </c>
      <c r="G70" s="203">
        <v>34000</v>
      </c>
      <c r="H70" s="205">
        <v>100</v>
      </c>
      <c r="I70" s="203"/>
      <c r="J70" s="205">
        <v>0</v>
      </c>
      <c r="K70" s="205">
        <v>34000</v>
      </c>
      <c r="L70" s="205">
        <v>100</v>
      </c>
      <c r="M70" s="205">
        <v>0</v>
      </c>
    </row>
    <row r="71" spans="1:13" s="206" customFormat="1" ht="30" customHeight="1">
      <c r="A71" s="201">
        <v>64</v>
      </c>
      <c r="B71" s="202" t="s">
        <v>625</v>
      </c>
      <c r="C71" s="203"/>
      <c r="D71" s="203"/>
      <c r="E71" s="203">
        <v>448500</v>
      </c>
      <c r="F71" s="205">
        <v>448500</v>
      </c>
      <c r="G71" s="203">
        <v>448500</v>
      </c>
      <c r="H71" s="205">
        <v>100</v>
      </c>
      <c r="I71" s="203"/>
      <c r="J71" s="205">
        <v>0</v>
      </c>
      <c r="K71" s="205">
        <v>448500</v>
      </c>
      <c r="L71" s="205">
        <v>100</v>
      </c>
      <c r="M71" s="205">
        <v>0</v>
      </c>
    </row>
    <row r="72" spans="1:13" s="206" customFormat="1" ht="30" customHeight="1">
      <c r="A72" s="201">
        <v>65</v>
      </c>
      <c r="B72" s="586" t="s">
        <v>557</v>
      </c>
      <c r="C72" s="203"/>
      <c r="D72" s="203"/>
      <c r="E72" s="203">
        <v>252000</v>
      </c>
      <c r="F72" s="205">
        <v>252000</v>
      </c>
      <c r="G72" s="203">
        <v>252000</v>
      </c>
      <c r="H72" s="205">
        <v>100</v>
      </c>
      <c r="I72" s="203"/>
      <c r="J72" s="205">
        <v>0</v>
      </c>
      <c r="K72" s="205">
        <v>252000</v>
      </c>
      <c r="L72" s="205">
        <v>100</v>
      </c>
      <c r="M72" s="205">
        <v>0</v>
      </c>
    </row>
    <row r="73" spans="1:13" s="206" customFormat="1" ht="30" customHeight="1">
      <c r="A73" s="201">
        <v>66</v>
      </c>
      <c r="B73" s="202" t="s">
        <v>509</v>
      </c>
      <c r="C73" s="203"/>
      <c r="D73" s="203"/>
      <c r="E73" s="203">
        <v>397125</v>
      </c>
      <c r="F73" s="205">
        <v>397125</v>
      </c>
      <c r="G73" s="203">
        <v>397125</v>
      </c>
      <c r="H73" s="205">
        <v>100</v>
      </c>
      <c r="I73" s="203"/>
      <c r="J73" s="205">
        <v>0</v>
      </c>
      <c r="K73" s="205">
        <v>397125</v>
      </c>
      <c r="L73" s="205">
        <v>100</v>
      </c>
      <c r="M73" s="205">
        <v>0</v>
      </c>
    </row>
    <row r="74" spans="1:13" s="206" customFormat="1" ht="30" customHeight="1">
      <c r="A74" s="201">
        <v>67</v>
      </c>
      <c r="B74" s="202" t="s">
        <v>576</v>
      </c>
      <c r="C74" s="203"/>
      <c r="D74" s="203"/>
      <c r="E74" s="203">
        <v>118959.85</v>
      </c>
      <c r="F74" s="205">
        <v>118959.85</v>
      </c>
      <c r="G74" s="203">
        <v>118959.85</v>
      </c>
      <c r="H74" s="205">
        <v>100</v>
      </c>
      <c r="I74" s="203"/>
      <c r="J74" s="205">
        <v>0</v>
      </c>
      <c r="K74" s="205">
        <v>118959.85</v>
      </c>
      <c r="L74" s="205">
        <v>100</v>
      </c>
      <c r="M74" s="205">
        <v>0</v>
      </c>
    </row>
    <row r="75" spans="1:13" s="206" customFormat="1" ht="30" customHeight="1">
      <c r="A75" s="201">
        <v>68</v>
      </c>
      <c r="B75" s="202" t="s">
        <v>620</v>
      </c>
      <c r="C75" s="203"/>
      <c r="D75" s="203"/>
      <c r="E75" s="203">
        <v>93900</v>
      </c>
      <c r="F75" s="205">
        <v>93900</v>
      </c>
      <c r="G75" s="203">
        <v>93900</v>
      </c>
      <c r="H75" s="205">
        <v>100</v>
      </c>
      <c r="I75" s="203"/>
      <c r="J75" s="205">
        <v>0</v>
      </c>
      <c r="K75" s="205">
        <v>93900</v>
      </c>
      <c r="L75" s="205">
        <v>100</v>
      </c>
      <c r="M75" s="205">
        <v>0</v>
      </c>
    </row>
    <row r="76" spans="1:13" s="206" customFormat="1" ht="30" customHeight="1">
      <c r="A76" s="201">
        <v>69</v>
      </c>
      <c r="B76" s="202" t="s">
        <v>559</v>
      </c>
      <c r="C76" s="203"/>
      <c r="D76" s="203"/>
      <c r="E76" s="203">
        <v>187400</v>
      </c>
      <c r="F76" s="205">
        <v>187400</v>
      </c>
      <c r="G76" s="203">
        <v>187400</v>
      </c>
      <c r="H76" s="205">
        <v>100</v>
      </c>
      <c r="I76" s="203"/>
      <c r="J76" s="205">
        <v>0</v>
      </c>
      <c r="K76" s="205">
        <v>187400</v>
      </c>
      <c r="L76" s="205">
        <v>100</v>
      </c>
      <c r="M76" s="205">
        <v>0</v>
      </c>
    </row>
    <row r="77" spans="1:13" s="206" customFormat="1" ht="30" customHeight="1">
      <c r="A77" s="201">
        <v>70</v>
      </c>
      <c r="B77" s="202" t="s">
        <v>560</v>
      </c>
      <c r="C77" s="203"/>
      <c r="D77" s="203"/>
      <c r="E77" s="203">
        <v>6600</v>
      </c>
      <c r="F77" s="205">
        <v>6600</v>
      </c>
      <c r="G77" s="203">
        <v>6600</v>
      </c>
      <c r="H77" s="205">
        <v>100</v>
      </c>
      <c r="I77" s="203"/>
      <c r="J77" s="205">
        <v>0</v>
      </c>
      <c r="K77" s="205">
        <v>6600</v>
      </c>
      <c r="L77" s="205">
        <v>100</v>
      </c>
      <c r="M77" s="205">
        <v>0</v>
      </c>
    </row>
    <row r="78" spans="1:13" s="206" customFormat="1" ht="30" customHeight="1">
      <c r="A78" s="201">
        <v>71</v>
      </c>
      <c r="B78" s="202" t="s">
        <v>561</v>
      </c>
      <c r="C78" s="203"/>
      <c r="D78" s="203"/>
      <c r="E78" s="203">
        <v>32800</v>
      </c>
      <c r="F78" s="205">
        <v>32800</v>
      </c>
      <c r="G78" s="203">
        <v>32800</v>
      </c>
      <c r="H78" s="205">
        <v>100</v>
      </c>
      <c r="I78" s="203"/>
      <c r="J78" s="205">
        <v>0</v>
      </c>
      <c r="K78" s="205">
        <v>32800</v>
      </c>
      <c r="L78" s="205">
        <v>100</v>
      </c>
      <c r="M78" s="205">
        <v>0</v>
      </c>
    </row>
    <row r="79" spans="1:13" s="206" customFormat="1" ht="30" customHeight="1">
      <c r="A79" s="201">
        <v>72</v>
      </c>
      <c r="B79" s="202" t="s">
        <v>562</v>
      </c>
      <c r="C79" s="203"/>
      <c r="D79" s="203"/>
      <c r="E79" s="203">
        <v>50000</v>
      </c>
      <c r="F79" s="205">
        <v>50000</v>
      </c>
      <c r="G79" s="203">
        <v>50000</v>
      </c>
      <c r="H79" s="205">
        <v>100</v>
      </c>
      <c r="I79" s="203"/>
      <c r="J79" s="205">
        <v>0</v>
      </c>
      <c r="K79" s="205">
        <v>50000</v>
      </c>
      <c r="L79" s="205">
        <v>100</v>
      </c>
      <c r="M79" s="205">
        <v>0</v>
      </c>
    </row>
    <row r="80" spans="1:13" s="206" customFormat="1" ht="30" customHeight="1">
      <c r="A80" s="201">
        <v>73</v>
      </c>
      <c r="B80" s="202" t="s">
        <v>563</v>
      </c>
      <c r="C80" s="203"/>
      <c r="D80" s="203">
        <v>-510</v>
      </c>
      <c r="E80" s="203">
        <v>315510</v>
      </c>
      <c r="F80" s="205">
        <v>315000</v>
      </c>
      <c r="G80" s="203">
        <v>315000</v>
      </c>
      <c r="H80" s="205">
        <v>100</v>
      </c>
      <c r="I80" s="203"/>
      <c r="J80" s="205">
        <v>0</v>
      </c>
      <c r="K80" s="205">
        <v>315000</v>
      </c>
      <c r="L80" s="205">
        <v>100</v>
      </c>
      <c r="M80" s="205">
        <v>0</v>
      </c>
    </row>
    <row r="81" spans="1:13" s="206" customFormat="1" ht="30" customHeight="1">
      <c r="A81" s="201">
        <v>74</v>
      </c>
      <c r="B81" s="202" t="s">
        <v>216</v>
      </c>
      <c r="C81" s="203">
        <v>263000</v>
      </c>
      <c r="D81" s="203"/>
      <c r="E81" s="203"/>
      <c r="F81" s="205">
        <v>263000</v>
      </c>
      <c r="G81" s="203">
        <v>263000</v>
      </c>
      <c r="H81" s="205">
        <v>100</v>
      </c>
      <c r="I81" s="203"/>
      <c r="J81" s="205">
        <v>0</v>
      </c>
      <c r="K81" s="205">
        <v>263000</v>
      </c>
      <c r="L81" s="205">
        <v>100</v>
      </c>
      <c r="M81" s="205">
        <v>0</v>
      </c>
    </row>
    <row r="82" spans="1:13" s="206" customFormat="1" ht="30" customHeight="1">
      <c r="A82" s="201">
        <v>75</v>
      </c>
      <c r="B82" s="202" t="s">
        <v>567</v>
      </c>
      <c r="C82" s="203"/>
      <c r="D82" s="203"/>
      <c r="E82" s="203">
        <v>41500</v>
      </c>
      <c r="F82" s="205">
        <v>41500</v>
      </c>
      <c r="G82" s="203">
        <v>41500</v>
      </c>
      <c r="H82" s="205">
        <v>100</v>
      </c>
      <c r="I82" s="203"/>
      <c r="J82" s="205">
        <v>0</v>
      </c>
      <c r="K82" s="205">
        <v>41500</v>
      </c>
      <c r="L82" s="205">
        <v>100</v>
      </c>
      <c r="M82" s="205">
        <v>0</v>
      </c>
    </row>
    <row r="83" spans="1:13" s="206" customFormat="1" ht="30" customHeight="1">
      <c r="A83" s="201">
        <v>76</v>
      </c>
      <c r="B83" s="202" t="s">
        <v>565</v>
      </c>
      <c r="C83" s="203"/>
      <c r="D83" s="203"/>
      <c r="E83" s="203">
        <v>8900</v>
      </c>
      <c r="F83" s="205">
        <v>8900</v>
      </c>
      <c r="G83" s="203">
        <v>8900</v>
      </c>
      <c r="H83" s="205">
        <v>100</v>
      </c>
      <c r="I83" s="203"/>
      <c r="J83" s="205">
        <v>0</v>
      </c>
      <c r="K83" s="205">
        <v>8900</v>
      </c>
      <c r="L83" s="205">
        <v>100</v>
      </c>
      <c r="M83" s="205">
        <v>0</v>
      </c>
    </row>
    <row r="84" spans="1:13" s="206" customFormat="1" ht="30" customHeight="1">
      <c r="A84" s="201">
        <v>77</v>
      </c>
      <c r="B84" s="202" t="s">
        <v>566</v>
      </c>
      <c r="C84" s="203"/>
      <c r="D84" s="203"/>
      <c r="E84" s="203">
        <v>50000</v>
      </c>
      <c r="F84" s="205">
        <v>50000</v>
      </c>
      <c r="G84" s="203">
        <v>50000</v>
      </c>
      <c r="H84" s="205">
        <v>100</v>
      </c>
      <c r="I84" s="203"/>
      <c r="J84" s="205">
        <v>0</v>
      </c>
      <c r="K84" s="205">
        <v>50000</v>
      </c>
      <c r="L84" s="205">
        <v>100</v>
      </c>
      <c r="M84" s="205">
        <v>0</v>
      </c>
    </row>
    <row r="85" spans="1:13" s="206" customFormat="1" ht="30" customHeight="1">
      <c r="A85" s="201">
        <v>78</v>
      </c>
      <c r="B85" s="202" t="s">
        <v>217</v>
      </c>
      <c r="C85" s="203">
        <v>10800</v>
      </c>
      <c r="D85" s="203"/>
      <c r="E85" s="203"/>
      <c r="F85" s="205">
        <v>10800</v>
      </c>
      <c r="G85" s="203">
        <v>10800</v>
      </c>
      <c r="H85" s="205">
        <v>100</v>
      </c>
      <c r="I85" s="203"/>
      <c r="J85" s="205">
        <v>0</v>
      </c>
      <c r="K85" s="205">
        <v>10800</v>
      </c>
      <c r="L85" s="205">
        <v>100</v>
      </c>
      <c r="M85" s="205">
        <v>0</v>
      </c>
    </row>
    <row r="86" spans="1:13" s="206" customFormat="1" ht="30" customHeight="1">
      <c r="A86" s="201">
        <v>79</v>
      </c>
      <c r="B86" s="202" t="s">
        <v>568</v>
      </c>
      <c r="C86" s="203"/>
      <c r="D86" s="203"/>
      <c r="E86" s="203">
        <v>65000</v>
      </c>
      <c r="F86" s="205">
        <v>65000</v>
      </c>
      <c r="G86" s="203">
        <v>65000</v>
      </c>
      <c r="H86" s="205">
        <v>100</v>
      </c>
      <c r="I86" s="203"/>
      <c r="J86" s="205">
        <v>0</v>
      </c>
      <c r="K86" s="205">
        <v>65000</v>
      </c>
      <c r="L86" s="205">
        <v>100</v>
      </c>
      <c r="M86" s="205">
        <v>0</v>
      </c>
    </row>
    <row r="87" spans="1:13" s="206" customFormat="1" ht="30" customHeight="1">
      <c r="A87" s="201">
        <v>80</v>
      </c>
      <c r="B87" s="586" t="s">
        <v>571</v>
      </c>
      <c r="C87" s="203"/>
      <c r="D87" s="203"/>
      <c r="E87" s="203">
        <v>144000</v>
      </c>
      <c r="F87" s="205">
        <v>144000</v>
      </c>
      <c r="G87" s="203">
        <v>144000</v>
      </c>
      <c r="H87" s="205">
        <v>100</v>
      </c>
      <c r="I87" s="203"/>
      <c r="J87" s="205">
        <v>0</v>
      </c>
      <c r="K87" s="205">
        <v>144000</v>
      </c>
      <c r="L87" s="205">
        <v>100</v>
      </c>
      <c r="M87" s="205">
        <v>0</v>
      </c>
    </row>
    <row r="88" spans="1:13" s="206" customFormat="1" ht="30" customHeight="1">
      <c r="A88" s="201">
        <v>81</v>
      </c>
      <c r="B88" s="202" t="s">
        <v>569</v>
      </c>
      <c r="C88" s="203"/>
      <c r="D88" s="203"/>
      <c r="E88" s="203">
        <v>72320</v>
      </c>
      <c r="F88" s="205">
        <v>72320</v>
      </c>
      <c r="G88" s="203">
        <v>72320</v>
      </c>
      <c r="H88" s="205">
        <v>100</v>
      </c>
      <c r="I88" s="203"/>
      <c r="J88" s="205">
        <v>0</v>
      </c>
      <c r="K88" s="205">
        <v>72320</v>
      </c>
      <c r="L88" s="205">
        <v>100</v>
      </c>
      <c r="M88" s="205">
        <v>0</v>
      </c>
    </row>
    <row r="89" spans="1:13" s="206" customFormat="1" ht="30" customHeight="1">
      <c r="A89" s="201">
        <v>82</v>
      </c>
      <c r="B89" s="202" t="s">
        <v>572</v>
      </c>
      <c r="C89" s="203"/>
      <c r="D89" s="203"/>
      <c r="E89" s="203">
        <v>143000</v>
      </c>
      <c r="F89" s="205">
        <v>143000</v>
      </c>
      <c r="G89" s="203">
        <v>143000</v>
      </c>
      <c r="H89" s="205">
        <v>100</v>
      </c>
      <c r="I89" s="203"/>
      <c r="J89" s="205">
        <v>0</v>
      </c>
      <c r="K89" s="205">
        <v>143000</v>
      </c>
      <c r="L89" s="205">
        <v>100</v>
      </c>
      <c r="M89" s="205">
        <v>0</v>
      </c>
    </row>
    <row r="90" spans="1:13" s="206" customFormat="1" ht="30" customHeight="1">
      <c r="A90" s="201">
        <v>83</v>
      </c>
      <c r="B90" s="202" t="s">
        <v>573</v>
      </c>
      <c r="C90" s="203"/>
      <c r="D90" s="203"/>
      <c r="E90" s="203">
        <v>50000</v>
      </c>
      <c r="F90" s="205">
        <v>50000</v>
      </c>
      <c r="G90" s="203">
        <v>50000</v>
      </c>
      <c r="H90" s="205">
        <v>100</v>
      </c>
      <c r="I90" s="203"/>
      <c r="J90" s="205">
        <v>0</v>
      </c>
      <c r="K90" s="205">
        <v>50000</v>
      </c>
      <c r="L90" s="205">
        <v>100</v>
      </c>
      <c r="M90" s="205">
        <v>0</v>
      </c>
    </row>
    <row r="91" spans="1:13" s="206" customFormat="1" ht="30" customHeight="1">
      <c r="A91" s="201">
        <v>84</v>
      </c>
      <c r="B91" s="202" t="s">
        <v>574</v>
      </c>
      <c r="C91" s="203"/>
      <c r="D91" s="203"/>
      <c r="E91" s="203">
        <v>113000</v>
      </c>
      <c r="F91" s="205">
        <v>113000</v>
      </c>
      <c r="G91" s="203">
        <v>113000</v>
      </c>
      <c r="H91" s="205">
        <v>100</v>
      </c>
      <c r="I91" s="203"/>
      <c r="J91" s="205">
        <v>0</v>
      </c>
      <c r="K91" s="205">
        <v>113000</v>
      </c>
      <c r="L91" s="205">
        <v>100</v>
      </c>
      <c r="M91" s="205">
        <v>0</v>
      </c>
    </row>
    <row r="92" spans="1:13" s="211" customFormat="1" ht="30" customHeight="1">
      <c r="A92" s="699"/>
      <c r="B92" s="703" t="s">
        <v>204</v>
      </c>
      <c r="C92" s="701">
        <v>5955000</v>
      </c>
      <c r="D92" s="701">
        <v>0</v>
      </c>
      <c r="E92" s="701">
        <v>0</v>
      </c>
      <c r="F92" s="701">
        <v>5955000</v>
      </c>
      <c r="G92" s="701">
        <v>5888000</v>
      </c>
      <c r="H92" s="701">
        <v>98.874895046179674</v>
      </c>
      <c r="I92" s="701">
        <v>0</v>
      </c>
      <c r="J92" s="701">
        <v>0</v>
      </c>
      <c r="K92" s="701">
        <v>5888000</v>
      </c>
      <c r="L92" s="701">
        <v>98.874895046179674</v>
      </c>
      <c r="M92" s="701">
        <v>67000</v>
      </c>
    </row>
    <row r="93" spans="1:13" s="206" customFormat="1" ht="30" customHeight="1">
      <c r="A93" s="201"/>
      <c r="B93" s="213" t="s">
        <v>387</v>
      </c>
      <c r="C93" s="203"/>
      <c r="D93" s="203">
        <v>67000</v>
      </c>
      <c r="E93" s="203"/>
      <c r="F93" s="212">
        <v>67000</v>
      </c>
      <c r="G93" s="203"/>
      <c r="H93" s="203">
        <v>0</v>
      </c>
      <c r="I93" s="203"/>
      <c r="J93" s="203">
        <v>0</v>
      </c>
      <c r="K93" s="203">
        <v>0</v>
      </c>
      <c r="L93" s="203">
        <v>0</v>
      </c>
      <c r="M93" s="203">
        <v>67000</v>
      </c>
    </row>
    <row r="94" spans="1:13" s="206" customFormat="1" ht="60.75" customHeight="1">
      <c r="A94" s="201">
        <v>1</v>
      </c>
      <c r="B94" s="202" t="s">
        <v>225</v>
      </c>
      <c r="C94" s="203">
        <v>5955000</v>
      </c>
      <c r="D94" s="203">
        <v>-67000</v>
      </c>
      <c r="E94" s="203"/>
      <c r="F94" s="212">
        <v>5888000</v>
      </c>
      <c r="G94" s="203">
        <v>5888000</v>
      </c>
      <c r="H94" s="205">
        <v>100</v>
      </c>
      <c r="I94" s="203">
        <v>0</v>
      </c>
      <c r="J94" s="205">
        <v>0</v>
      </c>
      <c r="K94" s="205">
        <v>5888000</v>
      </c>
      <c r="L94" s="205">
        <v>100</v>
      </c>
      <c r="M94" s="205">
        <v>0</v>
      </c>
    </row>
    <row r="95" spans="1:13" s="197" customFormat="1" ht="30" customHeight="1">
      <c r="A95" s="699"/>
      <c r="B95" s="700" t="s">
        <v>208</v>
      </c>
      <c r="C95" s="701">
        <v>144937500</v>
      </c>
      <c r="D95" s="701">
        <v>0</v>
      </c>
      <c r="E95" s="701">
        <v>0</v>
      </c>
      <c r="F95" s="701">
        <v>144937500</v>
      </c>
      <c r="G95" s="701">
        <v>27513622.120000001</v>
      </c>
      <c r="H95" s="701">
        <v>18.983094175075465</v>
      </c>
      <c r="I95" s="701">
        <v>3897500</v>
      </c>
      <c r="J95" s="701">
        <v>2.6890901250539025</v>
      </c>
      <c r="K95" s="701">
        <v>31411122.120000001</v>
      </c>
      <c r="L95" s="701">
        <v>21.672184300129366</v>
      </c>
      <c r="M95" s="701">
        <v>113526377.88</v>
      </c>
    </row>
    <row r="96" spans="1:13" s="197" customFormat="1" ht="30" customHeight="1">
      <c r="A96" s="201"/>
      <c r="B96" s="213" t="s">
        <v>387</v>
      </c>
      <c r="C96" s="203"/>
      <c r="D96" s="203">
        <v>85190020.879999995</v>
      </c>
      <c r="E96" s="203">
        <v>-9975754</v>
      </c>
      <c r="F96" s="204">
        <v>75214266.879999995</v>
      </c>
      <c r="G96" s="203"/>
      <c r="H96" s="203">
        <v>0</v>
      </c>
      <c r="I96" s="203"/>
      <c r="J96" s="203">
        <v>0</v>
      </c>
      <c r="K96" s="205">
        <v>0</v>
      </c>
      <c r="L96" s="203">
        <v>0</v>
      </c>
      <c r="M96" s="205">
        <v>75214266.879999995</v>
      </c>
    </row>
    <row r="97" spans="1:13" s="197" customFormat="1" ht="40.5">
      <c r="A97" s="201">
        <v>1</v>
      </c>
      <c r="B97" s="213" t="s">
        <v>638</v>
      </c>
      <c r="C97" s="203"/>
      <c r="D97" s="203"/>
      <c r="E97" s="203">
        <v>280020</v>
      </c>
      <c r="F97" s="204">
        <v>280020</v>
      </c>
      <c r="G97" s="203"/>
      <c r="H97" s="203">
        <v>0</v>
      </c>
      <c r="I97" s="203"/>
      <c r="J97" s="203">
        <v>0</v>
      </c>
      <c r="K97" s="205">
        <v>0</v>
      </c>
      <c r="L97" s="203">
        <v>0</v>
      </c>
      <c r="M97" s="205">
        <v>280020</v>
      </c>
    </row>
    <row r="98" spans="1:13" s="197" customFormat="1" ht="40.5">
      <c r="A98" s="201">
        <v>2</v>
      </c>
      <c r="B98" s="213" t="s">
        <v>639</v>
      </c>
      <c r="C98" s="203"/>
      <c r="D98" s="203"/>
      <c r="E98" s="203">
        <v>498000</v>
      </c>
      <c r="F98" s="204">
        <v>498000</v>
      </c>
      <c r="G98" s="203"/>
      <c r="H98" s="203">
        <v>0</v>
      </c>
      <c r="I98" s="203"/>
      <c r="J98" s="203">
        <v>0</v>
      </c>
      <c r="K98" s="205">
        <v>0</v>
      </c>
      <c r="L98" s="203">
        <v>0</v>
      </c>
      <c r="M98" s="205">
        <v>498000</v>
      </c>
    </row>
    <row r="99" spans="1:13" s="197" customFormat="1" ht="30" customHeight="1">
      <c r="A99" s="201">
        <v>3</v>
      </c>
      <c r="B99" s="213" t="s">
        <v>640</v>
      </c>
      <c r="C99" s="203"/>
      <c r="D99" s="203"/>
      <c r="E99" s="203">
        <v>500000</v>
      </c>
      <c r="F99" s="204">
        <v>500000</v>
      </c>
      <c r="G99" s="203"/>
      <c r="H99" s="203">
        <v>0</v>
      </c>
      <c r="I99" s="203"/>
      <c r="J99" s="203">
        <v>0</v>
      </c>
      <c r="K99" s="205">
        <v>0</v>
      </c>
      <c r="L99" s="203">
        <v>0</v>
      </c>
      <c r="M99" s="205">
        <v>500000</v>
      </c>
    </row>
    <row r="100" spans="1:13" s="197" customFormat="1" ht="30" customHeight="1">
      <c r="A100" s="201">
        <v>4</v>
      </c>
      <c r="B100" s="213" t="s">
        <v>641</v>
      </c>
      <c r="C100" s="203"/>
      <c r="D100" s="203"/>
      <c r="E100" s="203">
        <v>497400</v>
      </c>
      <c r="F100" s="204">
        <v>497400</v>
      </c>
      <c r="G100" s="203"/>
      <c r="H100" s="203">
        <v>0</v>
      </c>
      <c r="I100" s="203"/>
      <c r="J100" s="203">
        <v>0</v>
      </c>
      <c r="K100" s="205">
        <v>0</v>
      </c>
      <c r="L100" s="203">
        <v>0</v>
      </c>
      <c r="M100" s="205">
        <v>497400</v>
      </c>
    </row>
    <row r="101" spans="1:13" s="197" customFormat="1" ht="30" customHeight="1">
      <c r="A101" s="201">
        <v>5</v>
      </c>
      <c r="B101" s="213" t="s">
        <v>642</v>
      </c>
      <c r="C101" s="203"/>
      <c r="D101" s="203"/>
      <c r="E101" s="203">
        <v>480000</v>
      </c>
      <c r="F101" s="204">
        <v>480000</v>
      </c>
      <c r="G101" s="203"/>
      <c r="H101" s="203">
        <v>0</v>
      </c>
      <c r="I101" s="203"/>
      <c r="J101" s="203">
        <v>0</v>
      </c>
      <c r="K101" s="205">
        <v>0</v>
      </c>
      <c r="L101" s="203">
        <v>0</v>
      </c>
      <c r="M101" s="205">
        <v>480000</v>
      </c>
    </row>
    <row r="102" spans="1:13" s="197" customFormat="1" ht="30" customHeight="1">
      <c r="A102" s="201">
        <v>6</v>
      </c>
      <c r="B102" s="213" t="s">
        <v>643</v>
      </c>
      <c r="C102" s="203"/>
      <c r="D102" s="203"/>
      <c r="E102" s="203">
        <v>84000</v>
      </c>
      <c r="F102" s="204">
        <v>84000</v>
      </c>
      <c r="G102" s="203"/>
      <c r="H102" s="203">
        <v>0</v>
      </c>
      <c r="I102" s="203"/>
      <c r="J102" s="203">
        <v>0</v>
      </c>
      <c r="K102" s="205">
        <v>0</v>
      </c>
      <c r="L102" s="203">
        <v>0</v>
      </c>
      <c r="M102" s="205">
        <v>84000</v>
      </c>
    </row>
    <row r="103" spans="1:13" s="197" customFormat="1" ht="30" customHeight="1">
      <c r="A103" s="201">
        <v>7</v>
      </c>
      <c r="B103" s="213" t="s">
        <v>644</v>
      </c>
      <c r="C103" s="203"/>
      <c r="D103" s="203"/>
      <c r="E103" s="203">
        <v>251700</v>
      </c>
      <c r="F103" s="204">
        <v>251700</v>
      </c>
      <c r="G103" s="203"/>
      <c r="H103" s="203">
        <v>0</v>
      </c>
      <c r="I103" s="203"/>
      <c r="J103" s="203">
        <v>0</v>
      </c>
      <c r="K103" s="205">
        <v>0</v>
      </c>
      <c r="L103" s="203">
        <v>0</v>
      </c>
      <c r="M103" s="205">
        <v>251700</v>
      </c>
    </row>
    <row r="104" spans="1:13" s="197" customFormat="1" ht="30" customHeight="1">
      <c r="A104" s="201">
        <v>8</v>
      </c>
      <c r="B104" s="213" t="s">
        <v>645</v>
      </c>
      <c r="C104" s="203"/>
      <c r="D104" s="203"/>
      <c r="E104" s="203">
        <v>400700</v>
      </c>
      <c r="F104" s="204">
        <v>400700</v>
      </c>
      <c r="G104" s="203"/>
      <c r="H104" s="203">
        <v>0</v>
      </c>
      <c r="I104" s="203"/>
      <c r="J104" s="203">
        <v>0</v>
      </c>
      <c r="K104" s="205">
        <v>0</v>
      </c>
      <c r="L104" s="203">
        <v>0</v>
      </c>
      <c r="M104" s="205">
        <v>400700</v>
      </c>
    </row>
    <row r="105" spans="1:13" s="197" customFormat="1" ht="30" customHeight="1">
      <c r="A105" s="201">
        <v>9</v>
      </c>
      <c r="B105" s="213" t="s">
        <v>646</v>
      </c>
      <c r="C105" s="203"/>
      <c r="D105" s="203"/>
      <c r="E105" s="203">
        <v>123100</v>
      </c>
      <c r="F105" s="204">
        <v>123100</v>
      </c>
      <c r="G105" s="203"/>
      <c r="H105" s="203">
        <v>0</v>
      </c>
      <c r="I105" s="203"/>
      <c r="J105" s="203">
        <v>0</v>
      </c>
      <c r="K105" s="205">
        <v>0</v>
      </c>
      <c r="L105" s="203">
        <v>0</v>
      </c>
      <c r="M105" s="205">
        <v>123100</v>
      </c>
    </row>
    <row r="106" spans="1:13" s="197" customFormat="1" ht="30" customHeight="1">
      <c r="A106" s="201">
        <v>10</v>
      </c>
      <c r="B106" s="213" t="s">
        <v>647</v>
      </c>
      <c r="C106" s="203"/>
      <c r="D106" s="203"/>
      <c r="E106" s="203">
        <v>85000</v>
      </c>
      <c r="F106" s="204">
        <v>85000</v>
      </c>
      <c r="G106" s="203"/>
      <c r="H106" s="203">
        <v>0</v>
      </c>
      <c r="I106" s="203"/>
      <c r="J106" s="203">
        <v>0</v>
      </c>
      <c r="K106" s="205">
        <v>0</v>
      </c>
      <c r="L106" s="203">
        <v>0</v>
      </c>
      <c r="M106" s="205">
        <v>85000</v>
      </c>
    </row>
    <row r="107" spans="1:13" s="197" customFormat="1" ht="30" customHeight="1">
      <c r="A107" s="201">
        <v>11</v>
      </c>
      <c r="B107" s="213" t="s">
        <v>648</v>
      </c>
      <c r="C107" s="203"/>
      <c r="D107" s="203"/>
      <c r="E107" s="203">
        <v>440000</v>
      </c>
      <c r="F107" s="204">
        <v>440000</v>
      </c>
      <c r="G107" s="203"/>
      <c r="H107" s="203">
        <v>0</v>
      </c>
      <c r="I107" s="203"/>
      <c r="J107" s="203">
        <v>0</v>
      </c>
      <c r="K107" s="205">
        <v>0</v>
      </c>
      <c r="L107" s="203">
        <v>0</v>
      </c>
      <c r="M107" s="205">
        <v>440000</v>
      </c>
    </row>
    <row r="108" spans="1:13" s="197" customFormat="1" ht="30" customHeight="1">
      <c r="A108" s="201">
        <v>12</v>
      </c>
      <c r="B108" s="213" t="s">
        <v>649</v>
      </c>
      <c r="C108" s="203"/>
      <c r="D108" s="203"/>
      <c r="E108" s="203">
        <v>499000</v>
      </c>
      <c r="F108" s="204">
        <v>499000</v>
      </c>
      <c r="G108" s="203"/>
      <c r="H108" s="203">
        <v>0</v>
      </c>
      <c r="I108" s="203"/>
      <c r="J108" s="203">
        <v>0</v>
      </c>
      <c r="K108" s="205">
        <v>0</v>
      </c>
      <c r="L108" s="203">
        <v>0</v>
      </c>
      <c r="M108" s="205">
        <v>499000</v>
      </c>
    </row>
    <row r="109" spans="1:13" s="197" customFormat="1" ht="30" customHeight="1">
      <c r="A109" s="201">
        <v>13</v>
      </c>
      <c r="B109" s="213" t="s">
        <v>650</v>
      </c>
      <c r="C109" s="203"/>
      <c r="D109" s="203"/>
      <c r="E109" s="203">
        <v>63900</v>
      </c>
      <c r="F109" s="204">
        <v>63900</v>
      </c>
      <c r="G109" s="203"/>
      <c r="H109" s="203">
        <v>0</v>
      </c>
      <c r="I109" s="203"/>
      <c r="J109" s="203">
        <v>0</v>
      </c>
      <c r="K109" s="205">
        <v>0</v>
      </c>
      <c r="L109" s="203">
        <v>0</v>
      </c>
      <c r="M109" s="205">
        <v>63900</v>
      </c>
    </row>
    <row r="110" spans="1:13" s="197" customFormat="1" ht="30" customHeight="1">
      <c r="A110" s="201">
        <v>14</v>
      </c>
      <c r="B110" s="213" t="s">
        <v>651</v>
      </c>
      <c r="C110" s="203"/>
      <c r="D110" s="203"/>
      <c r="E110" s="203">
        <v>115100</v>
      </c>
      <c r="F110" s="204">
        <v>115100</v>
      </c>
      <c r="G110" s="203"/>
      <c r="H110" s="203">
        <v>0</v>
      </c>
      <c r="I110" s="203"/>
      <c r="J110" s="203">
        <v>0</v>
      </c>
      <c r="K110" s="205">
        <v>0</v>
      </c>
      <c r="L110" s="203">
        <v>0</v>
      </c>
      <c r="M110" s="205">
        <v>115100</v>
      </c>
    </row>
    <row r="111" spans="1:13" s="197" customFormat="1" ht="30" customHeight="1">
      <c r="A111" s="201">
        <v>15</v>
      </c>
      <c r="B111" s="213" t="s">
        <v>652</v>
      </c>
      <c r="C111" s="203"/>
      <c r="D111" s="203"/>
      <c r="E111" s="203">
        <v>491000</v>
      </c>
      <c r="F111" s="204">
        <v>491000</v>
      </c>
      <c r="G111" s="203"/>
      <c r="H111" s="203">
        <v>0</v>
      </c>
      <c r="I111" s="203"/>
      <c r="J111" s="203">
        <v>0</v>
      </c>
      <c r="K111" s="205">
        <v>0</v>
      </c>
      <c r="L111" s="203">
        <v>0</v>
      </c>
      <c r="M111" s="205">
        <v>491000</v>
      </c>
    </row>
    <row r="112" spans="1:13" s="197" customFormat="1" ht="40.5">
      <c r="A112" s="201">
        <v>16</v>
      </c>
      <c r="B112" s="213" t="s">
        <v>653</v>
      </c>
      <c r="C112" s="203"/>
      <c r="D112" s="203"/>
      <c r="E112" s="203">
        <v>500000</v>
      </c>
      <c r="F112" s="204">
        <v>500000</v>
      </c>
      <c r="G112" s="203"/>
      <c r="H112" s="203">
        <v>0</v>
      </c>
      <c r="I112" s="203"/>
      <c r="J112" s="203">
        <v>0</v>
      </c>
      <c r="K112" s="205">
        <v>0</v>
      </c>
      <c r="L112" s="203">
        <v>0</v>
      </c>
      <c r="M112" s="205">
        <v>500000</v>
      </c>
    </row>
    <row r="113" spans="1:13" s="197" customFormat="1" ht="40.5">
      <c r="A113" s="201">
        <v>17</v>
      </c>
      <c r="B113" s="213" t="s">
        <v>654</v>
      </c>
      <c r="C113" s="203"/>
      <c r="D113" s="203"/>
      <c r="E113" s="203">
        <v>342400</v>
      </c>
      <c r="F113" s="204">
        <v>342400</v>
      </c>
      <c r="G113" s="203"/>
      <c r="H113" s="203">
        <v>0</v>
      </c>
      <c r="I113" s="203"/>
      <c r="J113" s="203">
        <v>0</v>
      </c>
      <c r="K113" s="205">
        <v>0</v>
      </c>
      <c r="L113" s="203">
        <v>0</v>
      </c>
      <c r="M113" s="205">
        <v>342400</v>
      </c>
    </row>
    <row r="114" spans="1:13" s="197" customFormat="1" ht="30" customHeight="1">
      <c r="A114" s="201">
        <v>18</v>
      </c>
      <c r="B114" s="213" t="s">
        <v>655</v>
      </c>
      <c r="C114" s="203"/>
      <c r="D114" s="203"/>
      <c r="E114" s="203">
        <v>267000</v>
      </c>
      <c r="F114" s="204">
        <v>267000</v>
      </c>
      <c r="G114" s="203"/>
      <c r="H114" s="203">
        <v>0</v>
      </c>
      <c r="I114" s="203"/>
      <c r="J114" s="203">
        <v>0</v>
      </c>
      <c r="K114" s="205">
        <v>0</v>
      </c>
      <c r="L114" s="203">
        <v>0</v>
      </c>
      <c r="M114" s="205">
        <v>267000</v>
      </c>
    </row>
    <row r="115" spans="1:13" s="197" customFormat="1" ht="30" customHeight="1">
      <c r="A115" s="201">
        <v>19</v>
      </c>
      <c r="B115" s="213" t="s">
        <v>656</v>
      </c>
      <c r="C115" s="203"/>
      <c r="D115" s="203"/>
      <c r="E115" s="203">
        <v>493000</v>
      </c>
      <c r="F115" s="204">
        <v>493000</v>
      </c>
      <c r="G115" s="203"/>
      <c r="H115" s="203">
        <v>0</v>
      </c>
      <c r="I115" s="203"/>
      <c r="J115" s="203">
        <v>0</v>
      </c>
      <c r="K115" s="205">
        <v>0</v>
      </c>
      <c r="L115" s="203">
        <v>0</v>
      </c>
      <c r="M115" s="205">
        <v>493000</v>
      </c>
    </row>
    <row r="116" spans="1:13" s="197" customFormat="1" ht="30" customHeight="1">
      <c r="A116" s="201">
        <v>20</v>
      </c>
      <c r="B116" s="213" t="s">
        <v>657</v>
      </c>
      <c r="C116" s="203"/>
      <c r="D116" s="203"/>
      <c r="E116" s="203">
        <v>199700</v>
      </c>
      <c r="F116" s="204">
        <v>199700</v>
      </c>
      <c r="G116" s="203"/>
      <c r="H116" s="203">
        <v>0</v>
      </c>
      <c r="I116" s="203"/>
      <c r="J116" s="203">
        <v>0</v>
      </c>
      <c r="K116" s="205">
        <v>0</v>
      </c>
      <c r="L116" s="203">
        <v>0</v>
      </c>
      <c r="M116" s="205">
        <v>199700</v>
      </c>
    </row>
    <row r="117" spans="1:13" s="197" customFormat="1" ht="30" customHeight="1">
      <c r="A117" s="201">
        <v>21</v>
      </c>
      <c r="B117" s="213" t="s">
        <v>658</v>
      </c>
      <c r="C117" s="203"/>
      <c r="D117" s="203"/>
      <c r="E117" s="203">
        <v>498000</v>
      </c>
      <c r="F117" s="204">
        <v>498000</v>
      </c>
      <c r="G117" s="203"/>
      <c r="H117" s="203">
        <v>0</v>
      </c>
      <c r="I117" s="203"/>
      <c r="J117" s="203">
        <v>0</v>
      </c>
      <c r="K117" s="205">
        <v>0</v>
      </c>
      <c r="L117" s="203">
        <v>0</v>
      </c>
      <c r="M117" s="205">
        <v>498000</v>
      </c>
    </row>
    <row r="118" spans="1:13" s="197" customFormat="1" ht="30" customHeight="1">
      <c r="A118" s="201">
        <v>22</v>
      </c>
      <c r="B118" s="213" t="s">
        <v>659</v>
      </c>
      <c r="C118" s="203"/>
      <c r="D118" s="203"/>
      <c r="E118" s="203">
        <v>206000</v>
      </c>
      <c r="F118" s="204">
        <v>206000</v>
      </c>
      <c r="G118" s="203"/>
      <c r="H118" s="203">
        <v>0</v>
      </c>
      <c r="I118" s="203"/>
      <c r="J118" s="203">
        <v>0</v>
      </c>
      <c r="K118" s="205">
        <v>0</v>
      </c>
      <c r="L118" s="203">
        <v>0</v>
      </c>
      <c r="M118" s="205">
        <v>206000</v>
      </c>
    </row>
    <row r="119" spans="1:13" s="197" customFormat="1" ht="30" customHeight="1">
      <c r="A119" s="201">
        <v>23</v>
      </c>
      <c r="B119" s="213" t="s">
        <v>660</v>
      </c>
      <c r="C119" s="203"/>
      <c r="D119" s="203"/>
      <c r="E119" s="203">
        <v>311000</v>
      </c>
      <c r="F119" s="204">
        <v>311000</v>
      </c>
      <c r="G119" s="203"/>
      <c r="H119" s="203">
        <v>0</v>
      </c>
      <c r="I119" s="203"/>
      <c r="J119" s="203">
        <v>0</v>
      </c>
      <c r="K119" s="205">
        <v>0</v>
      </c>
      <c r="L119" s="203">
        <v>0</v>
      </c>
      <c r="M119" s="205">
        <v>311000</v>
      </c>
    </row>
    <row r="120" spans="1:13" s="197" customFormat="1" ht="30" customHeight="1">
      <c r="A120" s="201">
        <v>24</v>
      </c>
      <c r="B120" s="213" t="s">
        <v>661</v>
      </c>
      <c r="C120" s="203"/>
      <c r="D120" s="203"/>
      <c r="E120" s="203">
        <v>286600</v>
      </c>
      <c r="F120" s="204">
        <v>286600</v>
      </c>
      <c r="G120" s="203"/>
      <c r="H120" s="203">
        <v>0</v>
      </c>
      <c r="I120" s="203"/>
      <c r="J120" s="203">
        <v>0</v>
      </c>
      <c r="K120" s="205">
        <v>0</v>
      </c>
      <c r="L120" s="203">
        <v>0</v>
      </c>
      <c r="M120" s="205">
        <v>286600</v>
      </c>
    </row>
    <row r="121" spans="1:13" s="197" customFormat="1" ht="30" customHeight="1">
      <c r="A121" s="201">
        <v>25</v>
      </c>
      <c r="B121" s="213" t="s">
        <v>662</v>
      </c>
      <c r="C121" s="203"/>
      <c r="D121" s="203"/>
      <c r="E121" s="203">
        <v>326400</v>
      </c>
      <c r="F121" s="204">
        <v>326400</v>
      </c>
      <c r="G121" s="203"/>
      <c r="H121" s="203">
        <v>0</v>
      </c>
      <c r="I121" s="203"/>
      <c r="J121" s="203">
        <v>0</v>
      </c>
      <c r="K121" s="205">
        <v>0</v>
      </c>
      <c r="L121" s="203">
        <v>0</v>
      </c>
      <c r="M121" s="205">
        <v>326400</v>
      </c>
    </row>
    <row r="122" spans="1:13" s="197" customFormat="1" ht="40.5">
      <c r="A122" s="201">
        <v>26</v>
      </c>
      <c r="B122" s="213" t="s">
        <v>663</v>
      </c>
      <c r="C122" s="203"/>
      <c r="D122" s="203"/>
      <c r="E122" s="203">
        <v>833994</v>
      </c>
      <c r="F122" s="204">
        <v>833994</v>
      </c>
      <c r="G122" s="203"/>
      <c r="H122" s="203">
        <v>0</v>
      </c>
      <c r="I122" s="203"/>
      <c r="J122" s="203">
        <v>0</v>
      </c>
      <c r="K122" s="205">
        <v>0</v>
      </c>
      <c r="L122" s="203">
        <v>0</v>
      </c>
      <c r="M122" s="205">
        <v>833994</v>
      </c>
    </row>
    <row r="123" spans="1:13" s="197" customFormat="1" ht="30" customHeight="1">
      <c r="A123" s="201">
        <v>27</v>
      </c>
      <c r="B123" s="213" t="s">
        <v>664</v>
      </c>
      <c r="C123" s="203"/>
      <c r="D123" s="203"/>
      <c r="E123" s="203">
        <v>498000</v>
      </c>
      <c r="F123" s="204">
        <v>498000</v>
      </c>
      <c r="G123" s="203"/>
      <c r="H123" s="203">
        <v>0</v>
      </c>
      <c r="I123" s="203"/>
      <c r="J123" s="203">
        <v>0</v>
      </c>
      <c r="K123" s="205">
        <v>0</v>
      </c>
      <c r="L123" s="203">
        <v>0</v>
      </c>
      <c r="M123" s="205">
        <v>498000</v>
      </c>
    </row>
    <row r="124" spans="1:13" s="197" customFormat="1" ht="40.5">
      <c r="A124" s="201">
        <v>28</v>
      </c>
      <c r="B124" s="213" t="s">
        <v>665</v>
      </c>
      <c r="C124" s="203"/>
      <c r="D124" s="203"/>
      <c r="E124" s="203">
        <v>249800</v>
      </c>
      <c r="F124" s="204">
        <v>249800</v>
      </c>
      <c r="G124" s="203"/>
      <c r="H124" s="203">
        <v>0</v>
      </c>
      <c r="I124" s="203"/>
      <c r="J124" s="203">
        <v>0</v>
      </c>
      <c r="K124" s="205">
        <v>0</v>
      </c>
      <c r="L124" s="203">
        <v>0</v>
      </c>
      <c r="M124" s="205">
        <v>249800</v>
      </c>
    </row>
    <row r="125" spans="1:13" s="197" customFormat="1" ht="40.5">
      <c r="A125" s="201">
        <v>29</v>
      </c>
      <c r="B125" s="213" t="s">
        <v>666</v>
      </c>
      <c r="C125" s="203"/>
      <c r="D125" s="203"/>
      <c r="E125" s="203">
        <v>40700</v>
      </c>
      <c r="F125" s="204">
        <v>40700</v>
      </c>
      <c r="G125" s="203"/>
      <c r="H125" s="203">
        <v>0</v>
      </c>
      <c r="I125" s="203"/>
      <c r="J125" s="203">
        <v>0</v>
      </c>
      <c r="K125" s="205">
        <v>0</v>
      </c>
      <c r="L125" s="203">
        <v>0</v>
      </c>
      <c r="M125" s="205">
        <v>40700</v>
      </c>
    </row>
    <row r="126" spans="1:13" s="197" customFormat="1" ht="60.75" customHeight="1">
      <c r="A126" s="201">
        <v>30</v>
      </c>
      <c r="B126" s="213" t="s">
        <v>612</v>
      </c>
      <c r="C126" s="203"/>
      <c r="D126" s="203"/>
      <c r="E126" s="203">
        <v>114240</v>
      </c>
      <c r="F126" s="204">
        <v>114240</v>
      </c>
      <c r="G126" s="203"/>
      <c r="H126" s="203">
        <v>0</v>
      </c>
      <c r="I126" s="203"/>
      <c r="J126" s="203">
        <v>0</v>
      </c>
      <c r="K126" s="205">
        <v>0</v>
      </c>
      <c r="L126" s="203">
        <v>0</v>
      </c>
      <c r="M126" s="205">
        <v>114240</v>
      </c>
    </row>
    <row r="127" spans="1:13" s="208" customFormat="1" ht="60.75" customHeight="1">
      <c r="A127" s="201">
        <v>31</v>
      </c>
      <c r="B127" s="207" t="s">
        <v>227</v>
      </c>
      <c r="C127" s="205">
        <v>1500000</v>
      </c>
      <c r="D127" s="205">
        <v>-1070000</v>
      </c>
      <c r="E127" s="205"/>
      <c r="F127" s="204">
        <v>430000</v>
      </c>
      <c r="G127" s="205"/>
      <c r="H127" s="203">
        <v>0</v>
      </c>
      <c r="I127" s="205"/>
      <c r="J127" s="203">
        <v>0</v>
      </c>
      <c r="K127" s="205">
        <v>0</v>
      </c>
      <c r="L127" s="203">
        <v>0</v>
      </c>
      <c r="M127" s="205">
        <v>430000</v>
      </c>
    </row>
    <row r="128" spans="1:13" s="208" customFormat="1" ht="40.5" customHeight="1">
      <c r="A128" s="201">
        <v>32</v>
      </c>
      <c r="B128" s="207" t="s">
        <v>229</v>
      </c>
      <c r="C128" s="205">
        <v>12760200</v>
      </c>
      <c r="D128" s="205">
        <v>-11866151</v>
      </c>
      <c r="E128" s="205"/>
      <c r="F128" s="204">
        <v>894049</v>
      </c>
      <c r="G128" s="205"/>
      <c r="H128" s="203">
        <v>0</v>
      </c>
      <c r="I128" s="205"/>
      <c r="J128" s="203">
        <v>0</v>
      </c>
      <c r="K128" s="205">
        <v>0</v>
      </c>
      <c r="L128" s="203">
        <v>0</v>
      </c>
      <c r="M128" s="205">
        <v>894049</v>
      </c>
    </row>
    <row r="129" spans="1:13" s="208" customFormat="1" ht="60.75" customHeight="1">
      <c r="A129" s="201">
        <v>33</v>
      </c>
      <c r="B129" s="207" t="s">
        <v>577</v>
      </c>
      <c r="C129" s="205">
        <v>12500000</v>
      </c>
      <c r="D129" s="205">
        <v>-7104300</v>
      </c>
      <c r="E129" s="205"/>
      <c r="F129" s="204">
        <v>5395700</v>
      </c>
      <c r="G129" s="205"/>
      <c r="H129" s="203">
        <v>0</v>
      </c>
      <c r="I129" s="205"/>
      <c r="J129" s="203">
        <v>0</v>
      </c>
      <c r="K129" s="205">
        <v>0</v>
      </c>
      <c r="L129" s="203">
        <v>0</v>
      </c>
      <c r="M129" s="205">
        <v>5395700</v>
      </c>
    </row>
    <row r="130" spans="1:13" s="206" customFormat="1" ht="40.5" customHeight="1">
      <c r="A130" s="201">
        <v>34</v>
      </c>
      <c r="B130" s="213" t="s">
        <v>232</v>
      </c>
      <c r="C130" s="205">
        <v>75460000</v>
      </c>
      <c r="D130" s="203">
        <v>-53847392</v>
      </c>
      <c r="E130" s="203"/>
      <c r="F130" s="204">
        <v>21612608</v>
      </c>
      <c r="G130" s="203"/>
      <c r="H130" s="203">
        <v>0</v>
      </c>
      <c r="I130" s="203"/>
      <c r="J130" s="203">
        <v>0</v>
      </c>
      <c r="K130" s="205">
        <v>0</v>
      </c>
      <c r="L130" s="203">
        <v>0</v>
      </c>
      <c r="M130" s="205">
        <v>21612608</v>
      </c>
    </row>
    <row r="131" spans="1:13" s="208" customFormat="1" ht="60.75" customHeight="1">
      <c r="A131" s="201">
        <v>35</v>
      </c>
      <c r="B131" s="207" t="s">
        <v>228</v>
      </c>
      <c r="C131" s="205">
        <v>1500000</v>
      </c>
      <c r="D131" s="205">
        <v>-1045000</v>
      </c>
      <c r="E131" s="205"/>
      <c r="F131" s="204">
        <v>455000</v>
      </c>
      <c r="G131" s="205"/>
      <c r="H131" s="203">
        <v>0</v>
      </c>
      <c r="I131" s="205">
        <v>455000</v>
      </c>
      <c r="J131" s="203">
        <v>100</v>
      </c>
      <c r="K131" s="205">
        <v>455000</v>
      </c>
      <c r="L131" s="203">
        <v>100</v>
      </c>
      <c r="M131" s="205">
        <v>0</v>
      </c>
    </row>
    <row r="132" spans="1:13" s="208" customFormat="1" ht="60.75">
      <c r="A132" s="201">
        <v>36</v>
      </c>
      <c r="B132" s="207" t="s">
        <v>231</v>
      </c>
      <c r="C132" s="205">
        <v>12500000</v>
      </c>
      <c r="D132" s="205">
        <v>-7530000</v>
      </c>
      <c r="E132" s="205"/>
      <c r="F132" s="204">
        <v>4970000</v>
      </c>
      <c r="G132" s="205">
        <v>1627500</v>
      </c>
      <c r="H132" s="203">
        <v>13.02</v>
      </c>
      <c r="I132" s="205">
        <v>3342500</v>
      </c>
      <c r="J132" s="203">
        <v>67.25352112676056</v>
      </c>
      <c r="K132" s="205">
        <v>4970000</v>
      </c>
      <c r="L132" s="203">
        <v>100</v>
      </c>
      <c r="M132" s="205">
        <v>0</v>
      </c>
    </row>
    <row r="133" spans="1:13" s="208" customFormat="1" ht="40.5">
      <c r="A133" s="201">
        <v>37</v>
      </c>
      <c r="B133" s="207" t="s">
        <v>226</v>
      </c>
      <c r="C133" s="205">
        <v>20346000</v>
      </c>
      <c r="D133" s="205">
        <v>-2727127.2000000007</v>
      </c>
      <c r="E133" s="205"/>
      <c r="F133" s="204">
        <v>17618872.800000001</v>
      </c>
      <c r="G133" s="205">
        <v>17514872.800000001</v>
      </c>
      <c r="H133" s="203">
        <v>99.40972387291427</v>
      </c>
      <c r="I133" s="205">
        <v>100000</v>
      </c>
      <c r="J133" s="203">
        <v>0.56757319912088811</v>
      </c>
      <c r="K133" s="205">
        <v>17614872.800000001</v>
      </c>
      <c r="L133" s="203">
        <v>99.977297072035157</v>
      </c>
      <c r="M133" s="205">
        <v>4000</v>
      </c>
    </row>
    <row r="134" spans="1:13" s="208" customFormat="1" ht="30" customHeight="1">
      <c r="A134" s="201">
        <v>38</v>
      </c>
      <c r="B134" s="207" t="s">
        <v>230</v>
      </c>
      <c r="C134" s="205">
        <v>8371300</v>
      </c>
      <c r="D134" s="205">
        <v>-50.68</v>
      </c>
      <c r="E134" s="205"/>
      <c r="F134" s="204">
        <v>8371249.3200000003</v>
      </c>
      <c r="G134" s="205">
        <v>8371249.3200000003</v>
      </c>
      <c r="H134" s="203">
        <v>100</v>
      </c>
      <c r="I134" s="205"/>
      <c r="J134" s="203">
        <v>0</v>
      </c>
      <c r="K134" s="205">
        <v>8371249.3200000003</v>
      </c>
      <c r="L134" s="203">
        <v>100</v>
      </c>
      <c r="M134" s="205">
        <v>0</v>
      </c>
    </row>
    <row r="135" spans="1:13" s="211" customFormat="1" ht="40.5">
      <c r="A135" s="699"/>
      <c r="B135" s="703" t="s">
        <v>209</v>
      </c>
      <c r="C135" s="701">
        <v>450000</v>
      </c>
      <c r="D135" s="701">
        <v>0</v>
      </c>
      <c r="E135" s="701">
        <v>0</v>
      </c>
      <c r="F135" s="701">
        <v>450000</v>
      </c>
      <c r="G135" s="701">
        <v>444000</v>
      </c>
      <c r="H135" s="701">
        <v>98.666666666666671</v>
      </c>
      <c r="I135" s="701">
        <v>0</v>
      </c>
      <c r="J135" s="701">
        <v>0</v>
      </c>
      <c r="K135" s="701">
        <v>444000</v>
      </c>
      <c r="L135" s="701">
        <v>98.666666666666671</v>
      </c>
      <c r="M135" s="701">
        <v>6000</v>
      </c>
    </row>
    <row r="136" spans="1:13" s="206" customFormat="1" ht="30" customHeight="1">
      <c r="A136" s="201"/>
      <c r="B136" s="202" t="s">
        <v>387</v>
      </c>
      <c r="C136" s="203"/>
      <c r="D136" s="203">
        <v>6000</v>
      </c>
      <c r="E136" s="203"/>
      <c r="F136" s="203">
        <v>6000</v>
      </c>
      <c r="G136" s="203"/>
      <c r="H136" s="203">
        <v>0</v>
      </c>
      <c r="I136" s="203"/>
      <c r="J136" s="203">
        <v>0</v>
      </c>
      <c r="K136" s="203"/>
      <c r="L136" s="203">
        <v>0</v>
      </c>
      <c r="M136" s="203">
        <v>6000</v>
      </c>
    </row>
    <row r="137" spans="1:13" s="206" customFormat="1" ht="40.5" customHeight="1">
      <c r="A137" s="201">
        <v>1</v>
      </c>
      <c r="B137" s="202" t="s">
        <v>233</v>
      </c>
      <c r="C137" s="203">
        <v>450000</v>
      </c>
      <c r="D137" s="203">
        <v>-6000</v>
      </c>
      <c r="E137" s="203"/>
      <c r="F137" s="204">
        <v>444000</v>
      </c>
      <c r="G137" s="203">
        <v>444000</v>
      </c>
      <c r="H137" s="205">
        <v>100</v>
      </c>
      <c r="I137" s="203"/>
      <c r="J137" s="205">
        <v>0</v>
      </c>
      <c r="K137" s="205">
        <v>444000</v>
      </c>
      <c r="L137" s="205">
        <v>100</v>
      </c>
      <c r="M137" s="205">
        <v>0</v>
      </c>
    </row>
  </sheetData>
  <mergeCells count="12">
    <mergeCell ref="M3:M4"/>
    <mergeCell ref="A3:A4"/>
    <mergeCell ref="B3:B4"/>
    <mergeCell ref="A1:M1"/>
    <mergeCell ref="A2:M2"/>
    <mergeCell ref="D3:D4"/>
    <mergeCell ref="E3:E4"/>
    <mergeCell ref="F3:F4"/>
    <mergeCell ref="G3:H3"/>
    <mergeCell ref="I3:J3"/>
    <mergeCell ref="K3:L3"/>
    <mergeCell ref="C3:C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U109"/>
  <sheetViews>
    <sheetView zoomScale="80" zoomScaleNormal="80" workbookViewId="0">
      <selection activeCell="D7" sqref="D7"/>
    </sheetView>
  </sheetViews>
  <sheetFormatPr defaultRowHeight="27.75"/>
  <cols>
    <col min="1" max="1" width="7.140625" style="62" customWidth="1"/>
    <col min="2" max="2" width="35.140625" style="63" customWidth="1"/>
    <col min="3" max="3" width="10.5703125" style="62" customWidth="1"/>
    <col min="4" max="4" width="22" style="131" bestFit="1" customWidth="1"/>
    <col min="5" max="5" width="20.7109375" style="130" customWidth="1"/>
    <col min="6" max="6" width="11.7109375" style="595" customWidth="1"/>
    <col min="7" max="7" width="20.7109375" style="130" customWidth="1"/>
    <col min="8" max="8" width="20.7109375" style="131" customWidth="1"/>
    <col min="9" max="9" width="12.140625" style="596" customWidth="1"/>
    <col min="10" max="10" width="22.140625" style="62" bestFit="1" customWidth="1"/>
    <col min="11" max="11" width="22.7109375" style="14" customWidth="1"/>
    <col min="12" max="12" width="19.140625" style="14" customWidth="1"/>
    <col min="13" max="13" width="20.7109375" style="99" customWidth="1"/>
    <col min="14" max="14" width="22.5703125" style="14" customWidth="1"/>
    <col min="15" max="16" width="9.140625" style="14" customWidth="1"/>
    <col min="17" max="17" width="9.140625" style="14"/>
    <col min="18" max="18" width="19.28515625" style="215" customWidth="1"/>
    <col min="19" max="19" width="22.5703125" style="14" customWidth="1"/>
    <col min="20" max="20" width="13.5703125" style="14" customWidth="1"/>
    <col min="21" max="21" width="19.5703125" style="14" customWidth="1"/>
    <col min="22" max="16384" width="9.140625" style="14"/>
  </cols>
  <sheetData>
    <row r="1" spans="1:21" s="393" customFormat="1" ht="33" customHeight="1">
      <c r="A1" s="989" t="s">
        <v>234</v>
      </c>
      <c r="B1" s="989"/>
      <c r="C1" s="989"/>
      <c r="D1" s="989"/>
      <c r="E1" s="989"/>
      <c r="F1" s="989"/>
      <c r="G1" s="989"/>
      <c r="H1" s="989"/>
      <c r="I1" s="989"/>
      <c r="J1" s="989"/>
      <c r="M1" s="394"/>
      <c r="N1" s="395"/>
      <c r="O1" s="395"/>
      <c r="P1" s="396"/>
      <c r="R1" s="397"/>
    </row>
    <row r="2" spans="1:21" s="393" customFormat="1" ht="33" customHeight="1">
      <c r="A2" s="989" t="s">
        <v>132</v>
      </c>
      <c r="B2" s="989"/>
      <c r="C2" s="989"/>
      <c r="D2" s="989"/>
      <c r="E2" s="989"/>
      <c r="F2" s="989"/>
      <c r="G2" s="989"/>
      <c r="H2" s="989"/>
      <c r="I2" s="989"/>
      <c r="J2" s="989"/>
      <c r="M2" s="394"/>
      <c r="N2" s="395"/>
      <c r="O2" s="395"/>
      <c r="P2" s="396"/>
      <c r="R2" s="397"/>
    </row>
    <row r="3" spans="1:21" s="393" customFormat="1" ht="33" customHeight="1">
      <c r="A3" s="989" t="str">
        <f>+[6]รายละเอียดงบลงทุน!A2</f>
        <v>ข้อมูลสะสมตั้งแต่วันที่ 1 ตุลาคม 2567 ถึงวันที่ 12 กันยายน 2568</v>
      </c>
      <c r="B3" s="989"/>
      <c r="C3" s="989"/>
      <c r="D3" s="989"/>
      <c r="E3" s="989"/>
      <c r="F3" s="989"/>
      <c r="G3" s="989"/>
      <c r="H3" s="989"/>
      <c r="I3" s="989"/>
      <c r="J3" s="989"/>
      <c r="M3" s="394"/>
      <c r="N3" s="395"/>
      <c r="O3" s="395"/>
      <c r="P3" s="396"/>
      <c r="R3" s="397"/>
    </row>
    <row r="4" spans="1:21" s="11" customFormat="1" ht="27" customHeight="1">
      <c r="A4" s="983" t="s">
        <v>22</v>
      </c>
      <c r="B4" s="986" t="s">
        <v>75</v>
      </c>
      <c r="C4" s="983" t="s">
        <v>3</v>
      </c>
      <c r="D4" s="996" t="s">
        <v>125</v>
      </c>
      <c r="E4" s="990" t="s">
        <v>9</v>
      </c>
      <c r="F4" s="991"/>
      <c r="G4" s="994" t="s">
        <v>134</v>
      </c>
      <c r="H4" s="979" t="s">
        <v>164</v>
      </c>
      <c r="I4" s="980"/>
      <c r="J4" s="983" t="s">
        <v>4</v>
      </c>
      <c r="L4" s="95"/>
      <c r="M4" s="95"/>
      <c r="R4" s="215"/>
    </row>
    <row r="5" spans="1:21" s="11" customFormat="1" ht="27" customHeight="1">
      <c r="A5" s="984"/>
      <c r="B5" s="987"/>
      <c r="C5" s="984"/>
      <c r="D5" s="997"/>
      <c r="E5" s="992"/>
      <c r="F5" s="993"/>
      <c r="G5" s="995"/>
      <c r="H5" s="981"/>
      <c r="I5" s="982"/>
      <c r="J5" s="984"/>
      <c r="M5" s="95"/>
      <c r="R5" s="215"/>
    </row>
    <row r="6" spans="1:21" s="11" customFormat="1" ht="27" customHeight="1">
      <c r="A6" s="984"/>
      <c r="B6" s="988"/>
      <c r="C6" s="985"/>
      <c r="D6" s="998"/>
      <c r="E6" s="125" t="s">
        <v>110</v>
      </c>
      <c r="F6" s="590" t="s">
        <v>7</v>
      </c>
      <c r="G6" s="126" t="s">
        <v>110</v>
      </c>
      <c r="H6" s="66" t="s">
        <v>110</v>
      </c>
      <c r="I6" s="591" t="s">
        <v>7</v>
      </c>
      <c r="J6" s="985"/>
      <c r="M6" s="95"/>
      <c r="R6" s="215"/>
    </row>
    <row r="7" spans="1:21" s="12" customFormat="1" ht="27" customHeight="1" thickBot="1">
      <c r="A7" s="127"/>
      <c r="B7" s="59"/>
      <c r="C7" s="216">
        <v>33</v>
      </c>
      <c r="D7" s="128">
        <v>149804017.34</v>
      </c>
      <c r="E7" s="128">
        <v>34607330.909999996</v>
      </c>
      <c r="F7" s="592">
        <v>23.101737539824509</v>
      </c>
      <c r="G7" s="128">
        <v>1258250</v>
      </c>
      <c r="H7" s="128">
        <v>35865580.909999996</v>
      </c>
      <c r="I7" s="592">
        <v>23.941668285569619</v>
      </c>
      <c r="J7" s="128">
        <v>113938436.42999999</v>
      </c>
      <c r="K7" s="58"/>
      <c r="L7" s="13"/>
      <c r="M7" s="96"/>
      <c r="R7" s="215"/>
    </row>
    <row r="8" spans="1:21" s="224" customFormat="1" ht="27.95" customHeight="1" thickTop="1">
      <c r="A8" s="217">
        <v>1</v>
      </c>
      <c r="B8" s="218" t="s">
        <v>235</v>
      </c>
      <c r="C8" s="217">
        <v>27</v>
      </c>
      <c r="D8" s="219">
        <v>112433871.02</v>
      </c>
      <c r="E8" s="219">
        <v>20250081.59</v>
      </c>
      <c r="F8" s="547">
        <v>18.010659426995865</v>
      </c>
      <c r="G8" s="219">
        <v>866250</v>
      </c>
      <c r="H8" s="219">
        <v>21116331.59</v>
      </c>
      <c r="I8" s="547">
        <v>18.781112309335839</v>
      </c>
      <c r="J8" s="220">
        <v>91317539.429999992</v>
      </c>
      <c r="K8" s="221"/>
      <c r="L8" s="222"/>
      <c r="M8" s="223"/>
      <c r="N8" s="221"/>
      <c r="R8" s="225"/>
    </row>
    <row r="9" spans="1:21" s="224" customFormat="1" ht="27.95" customHeight="1">
      <c r="A9" s="226">
        <v>2</v>
      </c>
      <c r="B9" s="227" t="s">
        <v>117</v>
      </c>
      <c r="C9" s="226">
        <v>1</v>
      </c>
      <c r="D9" s="219">
        <v>5888000</v>
      </c>
      <c r="E9" s="100">
        <v>5888000</v>
      </c>
      <c r="F9" s="499">
        <v>100</v>
      </c>
      <c r="G9" s="100">
        <v>0</v>
      </c>
      <c r="H9" s="219">
        <v>5888000</v>
      </c>
      <c r="I9" s="547">
        <v>100</v>
      </c>
      <c r="J9" s="220">
        <v>0</v>
      </c>
      <c r="K9" s="221"/>
      <c r="L9" s="222"/>
      <c r="M9" s="223"/>
      <c r="N9" s="221"/>
      <c r="R9" s="225"/>
      <c r="S9" s="221"/>
      <c r="T9" s="221"/>
      <c r="U9" s="221"/>
    </row>
    <row r="10" spans="1:21" s="224" customFormat="1" ht="27.95" customHeight="1">
      <c r="A10" s="228">
        <v>3</v>
      </c>
      <c r="B10" s="229" t="s">
        <v>578</v>
      </c>
      <c r="C10" s="228">
        <v>1</v>
      </c>
      <c r="D10" s="100">
        <v>490000</v>
      </c>
      <c r="E10" s="101">
        <v>98000</v>
      </c>
      <c r="F10" s="499">
        <v>20</v>
      </c>
      <c r="G10" s="101">
        <v>392000</v>
      </c>
      <c r="H10" s="219">
        <v>490000</v>
      </c>
      <c r="I10" s="547">
        <v>100</v>
      </c>
      <c r="J10" s="220">
        <v>0</v>
      </c>
      <c r="K10" s="221"/>
      <c r="L10" s="222"/>
      <c r="M10" s="223"/>
      <c r="N10" s="221"/>
      <c r="R10" s="225"/>
      <c r="S10" s="221"/>
      <c r="T10" s="221"/>
      <c r="U10" s="221"/>
    </row>
    <row r="11" spans="1:21" s="224" customFormat="1" ht="27.95" customHeight="1">
      <c r="A11" s="228">
        <v>4</v>
      </c>
      <c r="B11" s="229" t="s">
        <v>122</v>
      </c>
      <c r="C11" s="228">
        <v>4</v>
      </c>
      <c r="D11" s="230">
        <v>30992146.32</v>
      </c>
      <c r="E11" s="101">
        <v>8371249.3200000003</v>
      </c>
      <c r="F11" s="499">
        <v>27.010873121097216</v>
      </c>
      <c r="G11" s="101">
        <v>0</v>
      </c>
      <c r="H11" s="219">
        <v>8371249.3200000003</v>
      </c>
      <c r="I11" s="547">
        <v>27.010873121097216</v>
      </c>
      <c r="J11" s="220">
        <v>22620897</v>
      </c>
      <c r="K11" s="221"/>
      <c r="L11" s="222"/>
      <c r="M11" s="223"/>
      <c r="N11" s="221"/>
      <c r="R11" s="225"/>
      <c r="S11" s="221"/>
      <c r="T11" s="221"/>
      <c r="U11" s="221"/>
    </row>
    <row r="12" spans="1:21" s="233" customFormat="1" ht="27.95" customHeight="1">
      <c r="A12" s="231"/>
      <c r="B12" s="232"/>
      <c r="C12" s="231"/>
      <c r="D12" s="140"/>
      <c r="E12" s="140"/>
      <c r="F12" s="593"/>
      <c r="G12" s="140"/>
      <c r="H12" s="140"/>
      <c r="I12" s="593"/>
      <c r="J12" s="220"/>
      <c r="M12" s="234"/>
      <c r="R12" s="235"/>
    </row>
    <row r="13" spans="1:21">
      <c r="A13" s="60"/>
      <c r="B13" s="61"/>
      <c r="C13" s="60"/>
      <c r="D13" s="129"/>
      <c r="E13" s="129"/>
      <c r="F13" s="594"/>
      <c r="G13" s="129"/>
      <c r="H13" s="129"/>
      <c r="I13" s="594"/>
      <c r="J13" s="60"/>
      <c r="M13" s="98"/>
    </row>
    <row r="21" spans="18:18">
      <c r="R21" s="236"/>
    </row>
    <row r="26" spans="18:18">
      <c r="R26" s="236"/>
    </row>
    <row r="27" spans="18:18">
      <c r="R27" s="236"/>
    </row>
    <row r="28" spans="18:18">
      <c r="R28" s="236"/>
    </row>
    <row r="34" spans="5:18">
      <c r="R34" s="236"/>
    </row>
    <row r="35" spans="5:18">
      <c r="R35" s="236"/>
    </row>
    <row r="36" spans="5:18">
      <c r="R36" s="236"/>
    </row>
    <row r="37" spans="5:18">
      <c r="R37" s="236"/>
    </row>
    <row r="38" spans="5:18">
      <c r="R38" s="236"/>
    </row>
    <row r="39" spans="5:18">
      <c r="R39" s="236"/>
    </row>
    <row r="40" spans="5:18">
      <c r="R40" s="236"/>
    </row>
    <row r="43" spans="5:18">
      <c r="E43" s="130" t="s">
        <v>172</v>
      </c>
    </row>
    <row r="47" spans="5:18">
      <c r="R47" s="237"/>
    </row>
    <row r="48" spans="5:18">
      <c r="R48" s="237"/>
    </row>
    <row r="49" spans="18:18">
      <c r="R49" s="238"/>
    </row>
    <row r="50" spans="18:18">
      <c r="R50" s="239"/>
    </row>
    <row r="51" spans="18:18">
      <c r="R51" s="236"/>
    </row>
    <row r="52" spans="18:18">
      <c r="R52" s="236"/>
    </row>
    <row r="53" spans="18:18">
      <c r="R53" s="236"/>
    </row>
    <row r="54" spans="18:18">
      <c r="R54" s="236"/>
    </row>
    <row r="55" spans="18:18">
      <c r="R55" s="236"/>
    </row>
    <row r="56" spans="18:18">
      <c r="R56" s="236"/>
    </row>
    <row r="57" spans="18:18">
      <c r="R57" s="236"/>
    </row>
    <row r="58" spans="18:18">
      <c r="R58" s="236"/>
    </row>
    <row r="59" spans="18:18">
      <c r="R59" s="236"/>
    </row>
    <row r="60" spans="18:18">
      <c r="R60" s="236"/>
    </row>
    <row r="61" spans="18:18">
      <c r="R61" s="236"/>
    </row>
    <row r="62" spans="18:18">
      <c r="R62" s="236"/>
    </row>
    <row r="63" spans="18:18">
      <c r="R63" s="236"/>
    </row>
    <row r="64" spans="18:18">
      <c r="R64" s="236"/>
    </row>
    <row r="65" spans="18:18">
      <c r="R65" s="236"/>
    </row>
    <row r="66" spans="18:18">
      <c r="R66" s="236"/>
    </row>
    <row r="67" spans="18:18">
      <c r="R67" s="236"/>
    </row>
    <row r="68" spans="18:18">
      <c r="R68" s="236"/>
    </row>
    <row r="69" spans="18:18">
      <c r="R69" s="236"/>
    </row>
    <row r="70" spans="18:18">
      <c r="R70" s="236"/>
    </row>
    <row r="71" spans="18:18">
      <c r="R71" s="236"/>
    </row>
    <row r="72" spans="18:18">
      <c r="R72" s="236"/>
    </row>
    <row r="73" spans="18:18">
      <c r="R73" s="236"/>
    </row>
    <row r="74" spans="18:18">
      <c r="R74" s="236"/>
    </row>
    <row r="75" spans="18:18">
      <c r="R75" s="236"/>
    </row>
    <row r="76" spans="18:18">
      <c r="R76" s="236"/>
    </row>
    <row r="77" spans="18:18">
      <c r="R77" s="236"/>
    </row>
    <row r="78" spans="18:18">
      <c r="R78" s="236"/>
    </row>
    <row r="79" spans="18:18">
      <c r="R79" s="236"/>
    </row>
    <row r="80" spans="18:18">
      <c r="R80" s="236"/>
    </row>
    <row r="81" spans="18:18">
      <c r="R81" s="236"/>
    </row>
    <row r="82" spans="18:18">
      <c r="R82" s="236"/>
    </row>
    <row r="83" spans="18:18">
      <c r="R83" s="236"/>
    </row>
    <row r="84" spans="18:18">
      <c r="R84" s="236"/>
    </row>
    <row r="85" spans="18:18">
      <c r="R85" s="236"/>
    </row>
    <row r="86" spans="18:18">
      <c r="R86" s="236"/>
    </row>
    <row r="87" spans="18:18">
      <c r="R87" s="236"/>
    </row>
    <row r="88" spans="18:18">
      <c r="R88" s="236"/>
    </row>
    <row r="89" spans="18:18">
      <c r="R89" s="236"/>
    </row>
    <row r="90" spans="18:18">
      <c r="R90" s="236"/>
    </row>
    <row r="91" spans="18:18">
      <c r="R91" s="236"/>
    </row>
    <row r="92" spans="18:18">
      <c r="R92" s="236"/>
    </row>
    <row r="93" spans="18:18">
      <c r="R93" s="236"/>
    </row>
    <row r="94" spans="18:18">
      <c r="R94" s="236"/>
    </row>
    <row r="95" spans="18:18">
      <c r="R95" s="236"/>
    </row>
    <row r="96" spans="18:18">
      <c r="R96" s="236"/>
    </row>
    <row r="97" spans="18:18">
      <c r="R97" s="236"/>
    </row>
    <row r="98" spans="18:18">
      <c r="R98" s="236"/>
    </row>
    <row r="99" spans="18:18">
      <c r="R99" s="236"/>
    </row>
    <row r="100" spans="18:18">
      <c r="R100" s="236"/>
    </row>
    <row r="101" spans="18:18">
      <c r="R101" s="236"/>
    </row>
    <row r="102" spans="18:18">
      <c r="R102" s="236"/>
    </row>
    <row r="103" spans="18:18">
      <c r="R103" s="236"/>
    </row>
    <row r="104" spans="18:18">
      <c r="R104" s="236"/>
    </row>
    <row r="105" spans="18:18">
      <c r="R105" s="236"/>
    </row>
    <row r="106" spans="18:18">
      <c r="R106" s="236"/>
    </row>
    <row r="107" spans="18:18">
      <c r="R107" s="236"/>
    </row>
    <row r="108" spans="18:18">
      <c r="R108" s="236"/>
    </row>
    <row r="109" spans="18:18">
      <c r="R109" s="240"/>
    </row>
  </sheetData>
  <mergeCells count="11">
    <mergeCell ref="H4:I5"/>
    <mergeCell ref="J4:J6"/>
    <mergeCell ref="A4:A6"/>
    <mergeCell ref="B4:B6"/>
    <mergeCell ref="A1:J1"/>
    <mergeCell ref="A2:J2"/>
    <mergeCell ref="A3:J3"/>
    <mergeCell ref="C4:C6"/>
    <mergeCell ref="E4:F5"/>
    <mergeCell ref="G4:G5"/>
    <mergeCell ref="D4:D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P115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I12" sqref="I12"/>
    </sheetView>
  </sheetViews>
  <sheetFormatPr defaultRowHeight="27.75"/>
  <cols>
    <col min="1" max="1" width="7.140625" style="62" customWidth="1"/>
    <col min="2" max="2" width="26" style="63" customWidth="1"/>
    <col min="3" max="3" width="10.5703125" style="62" customWidth="1"/>
    <col min="4" max="4" width="20.7109375" style="131" customWidth="1"/>
    <col min="5" max="5" width="20.7109375" style="130" customWidth="1"/>
    <col min="6" max="6" width="11.7109375" style="595" customWidth="1"/>
    <col min="7" max="7" width="20.7109375" style="130" customWidth="1"/>
    <col min="8" max="8" width="20.7109375" style="131" customWidth="1"/>
    <col min="9" max="9" width="12.140625" style="596" customWidth="1"/>
    <col min="10" max="10" width="20.7109375" style="62" customWidth="1"/>
    <col min="11" max="12" width="9.140625" style="14"/>
    <col min="13" max="13" width="19.28515625" style="215" customWidth="1"/>
    <col min="14" max="14" width="22.5703125" style="14" customWidth="1"/>
    <col min="15" max="15" width="13.5703125" style="14" customWidth="1"/>
    <col min="16" max="16" width="19.5703125" style="14" customWidth="1"/>
    <col min="17" max="16384" width="9.140625" style="14"/>
  </cols>
  <sheetData>
    <row r="1" spans="1:16" s="393" customFormat="1" ht="33" customHeight="1">
      <c r="A1" s="989" t="s">
        <v>234</v>
      </c>
      <c r="B1" s="989"/>
      <c r="C1" s="989"/>
      <c r="D1" s="989"/>
      <c r="E1" s="989"/>
      <c r="F1" s="989"/>
      <c r="G1" s="989"/>
      <c r="H1" s="989"/>
      <c r="I1" s="989"/>
      <c r="J1" s="989"/>
      <c r="K1" s="396"/>
      <c r="M1" s="397"/>
    </row>
    <row r="2" spans="1:16" s="393" customFormat="1" ht="33" customHeight="1">
      <c r="A2" s="989" t="s">
        <v>124</v>
      </c>
      <c r="B2" s="989"/>
      <c r="C2" s="989"/>
      <c r="D2" s="989"/>
      <c r="E2" s="989"/>
      <c r="F2" s="989"/>
      <c r="G2" s="989"/>
      <c r="H2" s="989"/>
      <c r="I2" s="989"/>
      <c r="J2" s="989"/>
      <c r="K2" s="396"/>
      <c r="M2" s="397"/>
    </row>
    <row r="3" spans="1:16" s="393" customFormat="1" ht="33" customHeight="1">
      <c r="A3" s="999" t="str">
        <f>+[6]รายละเอียดงบลงทุน!A2</f>
        <v>ข้อมูลสะสมตั้งแต่วันที่ 1 ตุลาคม 2567 ถึงวันที่ 12 กันยายน 2568</v>
      </c>
      <c r="B3" s="999"/>
      <c r="C3" s="999"/>
      <c r="D3" s="999"/>
      <c r="E3" s="999"/>
      <c r="F3" s="999"/>
      <c r="G3" s="999"/>
      <c r="H3" s="999"/>
      <c r="I3" s="999"/>
      <c r="J3" s="999"/>
      <c r="K3" s="396"/>
      <c r="M3" s="397"/>
    </row>
    <row r="4" spans="1:16" s="11" customFormat="1" ht="27" customHeight="1">
      <c r="A4" s="983" t="s">
        <v>22</v>
      </c>
      <c r="B4" s="986" t="s">
        <v>75</v>
      </c>
      <c r="C4" s="983" t="s">
        <v>3</v>
      </c>
      <c r="D4" s="996" t="s">
        <v>125</v>
      </c>
      <c r="E4" s="990" t="s">
        <v>9</v>
      </c>
      <c r="F4" s="991"/>
      <c r="G4" s="994" t="s">
        <v>134</v>
      </c>
      <c r="H4" s="979" t="s">
        <v>164</v>
      </c>
      <c r="I4" s="980"/>
      <c r="J4" s="983" t="s">
        <v>4</v>
      </c>
      <c r="M4" s="215"/>
    </row>
    <row r="5" spans="1:16" s="11" customFormat="1" ht="27" customHeight="1">
      <c r="A5" s="984"/>
      <c r="B5" s="987"/>
      <c r="C5" s="984"/>
      <c r="D5" s="997"/>
      <c r="E5" s="992"/>
      <c r="F5" s="993"/>
      <c r="G5" s="1000"/>
      <c r="H5" s="981"/>
      <c r="I5" s="982"/>
      <c r="J5" s="984"/>
      <c r="M5" s="215"/>
    </row>
    <row r="6" spans="1:16" s="11" customFormat="1" ht="27" customHeight="1">
      <c r="A6" s="985"/>
      <c r="B6" s="988"/>
      <c r="C6" s="985"/>
      <c r="D6" s="998"/>
      <c r="E6" s="125" t="s">
        <v>110</v>
      </c>
      <c r="F6" s="590" t="s">
        <v>7</v>
      </c>
      <c r="G6" s="126" t="s">
        <v>110</v>
      </c>
      <c r="H6" s="66" t="s">
        <v>110</v>
      </c>
      <c r="I6" s="591" t="s">
        <v>7</v>
      </c>
      <c r="J6" s="985"/>
      <c r="M6" s="215"/>
    </row>
    <row r="7" spans="1:16" s="12" customFormat="1" ht="27" customHeight="1" thickBot="1">
      <c r="A7" s="127"/>
      <c r="B7" s="59"/>
      <c r="C7" s="546">
        <v>42</v>
      </c>
      <c r="D7" s="128">
        <v>18200240.850000001</v>
      </c>
      <c r="E7" s="128">
        <v>4858004.8499999996</v>
      </c>
      <c r="F7" s="592">
        <v>26.691981111887312</v>
      </c>
      <c r="G7" s="128">
        <v>5512760</v>
      </c>
      <c r="H7" s="128">
        <v>10370764.85</v>
      </c>
      <c r="I7" s="592">
        <v>56.981470385321842</v>
      </c>
      <c r="J7" s="128">
        <v>7829476</v>
      </c>
      <c r="M7" s="215"/>
    </row>
    <row r="8" spans="1:16" s="598" customFormat="1" ht="27" customHeight="1" thickTop="1">
      <c r="A8" s="597">
        <v>1</v>
      </c>
      <c r="B8" s="661" t="s">
        <v>76</v>
      </c>
      <c r="C8" s="662">
        <v>7</v>
      </c>
      <c r="D8" s="663">
        <v>1393600</v>
      </c>
      <c r="E8" s="663">
        <v>1067200</v>
      </c>
      <c r="F8" s="499">
        <v>76.578645235361648</v>
      </c>
      <c r="G8" s="663">
        <v>0</v>
      </c>
      <c r="H8" s="100">
        <v>1067200</v>
      </c>
      <c r="I8" s="499">
        <v>76.578645235361648</v>
      </c>
      <c r="J8" s="398">
        <v>326400</v>
      </c>
      <c r="M8" s="664"/>
    </row>
    <row r="9" spans="1:16" s="224" customFormat="1" ht="27" customHeight="1">
      <c r="A9" s="226">
        <v>2</v>
      </c>
      <c r="B9" s="227" t="s">
        <v>77</v>
      </c>
      <c r="C9" s="226">
        <v>3</v>
      </c>
      <c r="D9" s="100">
        <v>609984.85</v>
      </c>
      <c r="E9" s="100">
        <v>609984.85</v>
      </c>
      <c r="F9" s="499">
        <v>100</v>
      </c>
      <c r="G9" s="100">
        <v>0</v>
      </c>
      <c r="H9" s="100">
        <v>609984.85</v>
      </c>
      <c r="I9" s="499">
        <v>100</v>
      </c>
      <c r="J9" s="398">
        <v>0</v>
      </c>
      <c r="M9" s="225"/>
      <c r="N9" s="221"/>
      <c r="O9" s="221"/>
      <c r="P9" s="221"/>
    </row>
    <row r="10" spans="1:16" s="224" customFormat="1" ht="27" customHeight="1">
      <c r="A10" s="226">
        <v>3</v>
      </c>
      <c r="B10" s="227" t="s">
        <v>79</v>
      </c>
      <c r="C10" s="226">
        <v>3</v>
      </c>
      <c r="D10" s="100">
        <v>226800</v>
      </c>
      <c r="E10" s="100">
        <v>226800</v>
      </c>
      <c r="F10" s="499">
        <v>100</v>
      </c>
      <c r="G10" s="100">
        <v>0</v>
      </c>
      <c r="H10" s="100">
        <v>226800</v>
      </c>
      <c r="I10" s="499">
        <v>100</v>
      </c>
      <c r="J10" s="398">
        <v>0</v>
      </c>
      <c r="M10" s="225"/>
      <c r="N10" s="221"/>
      <c r="O10" s="221"/>
      <c r="P10" s="221"/>
    </row>
    <row r="11" spans="1:16" s="224" customFormat="1" ht="27" customHeight="1">
      <c r="A11" s="226">
        <v>4</v>
      </c>
      <c r="B11" s="227" t="s">
        <v>149</v>
      </c>
      <c r="C11" s="226">
        <v>3</v>
      </c>
      <c r="D11" s="100">
        <v>919060</v>
      </c>
      <c r="E11" s="100">
        <v>365000</v>
      </c>
      <c r="F11" s="499">
        <v>39.714490892868803</v>
      </c>
      <c r="G11" s="100">
        <v>554060</v>
      </c>
      <c r="H11" s="100">
        <v>919060</v>
      </c>
      <c r="I11" s="499">
        <v>100</v>
      </c>
      <c r="J11" s="398">
        <v>0</v>
      </c>
      <c r="M11" s="225"/>
      <c r="N11" s="221"/>
      <c r="O11" s="221"/>
      <c r="P11" s="221"/>
    </row>
    <row r="12" spans="1:16" s="224" customFormat="1" ht="27" customHeight="1">
      <c r="A12" s="226">
        <v>5</v>
      </c>
      <c r="B12" s="227" t="s">
        <v>80</v>
      </c>
      <c r="C12" s="226">
        <v>6</v>
      </c>
      <c r="D12" s="100">
        <v>7120476</v>
      </c>
      <c r="E12" s="100">
        <v>263000</v>
      </c>
      <c r="F12" s="499">
        <v>3.6935732948190543</v>
      </c>
      <c r="G12" s="100">
        <v>142900</v>
      </c>
      <c r="H12" s="100">
        <v>405900</v>
      </c>
      <c r="I12" s="499">
        <v>5.7004615983538178</v>
      </c>
      <c r="J12" s="398">
        <v>6714576</v>
      </c>
      <c r="M12" s="225"/>
    </row>
    <row r="13" spans="1:16" s="224" customFormat="1" ht="27" customHeight="1">
      <c r="A13" s="226">
        <v>6</v>
      </c>
      <c r="B13" s="227" t="s">
        <v>81</v>
      </c>
      <c r="C13" s="226">
        <v>4</v>
      </c>
      <c r="D13" s="100">
        <v>150200</v>
      </c>
      <c r="E13" s="100">
        <v>100400</v>
      </c>
      <c r="F13" s="499">
        <v>66.84420772303595</v>
      </c>
      <c r="G13" s="100">
        <v>49800</v>
      </c>
      <c r="H13" s="100">
        <v>150200</v>
      </c>
      <c r="I13" s="499">
        <v>100</v>
      </c>
      <c r="J13" s="398">
        <v>0</v>
      </c>
      <c r="M13" s="225"/>
    </row>
    <row r="14" spans="1:16" s="224" customFormat="1" ht="27" customHeight="1">
      <c r="A14" s="226">
        <v>7</v>
      </c>
      <c r="B14" s="227" t="s">
        <v>82</v>
      </c>
      <c r="C14" s="226">
        <v>5</v>
      </c>
      <c r="D14" s="100">
        <v>1391600</v>
      </c>
      <c r="E14" s="100">
        <v>10800</v>
      </c>
      <c r="F14" s="499">
        <v>0.77608508192009196</v>
      </c>
      <c r="G14" s="100">
        <v>633000</v>
      </c>
      <c r="H14" s="100">
        <v>643800</v>
      </c>
      <c r="I14" s="499">
        <v>46.263294050014373</v>
      </c>
      <c r="J14" s="398">
        <v>747800</v>
      </c>
      <c r="M14" s="225"/>
      <c r="N14" s="221"/>
      <c r="O14" s="221"/>
      <c r="P14" s="221"/>
    </row>
    <row r="15" spans="1:16" s="224" customFormat="1" ht="27" customHeight="1">
      <c r="A15" s="226">
        <v>8</v>
      </c>
      <c r="B15" s="227" t="s">
        <v>83</v>
      </c>
      <c r="C15" s="226">
        <v>5</v>
      </c>
      <c r="D15" s="100">
        <v>585820</v>
      </c>
      <c r="E15" s="100">
        <v>424320</v>
      </c>
      <c r="F15" s="499">
        <v>72.431804991294257</v>
      </c>
      <c r="G15" s="100">
        <v>161500</v>
      </c>
      <c r="H15" s="100">
        <v>585820</v>
      </c>
      <c r="I15" s="499">
        <v>100</v>
      </c>
      <c r="J15" s="398">
        <v>0</v>
      </c>
      <c r="M15" s="225"/>
      <c r="N15" s="221"/>
      <c r="O15" s="221"/>
      <c r="P15" s="221"/>
    </row>
    <row r="16" spans="1:16" s="224" customFormat="1" ht="27" customHeight="1">
      <c r="A16" s="226">
        <v>9</v>
      </c>
      <c r="B16" s="227" t="s">
        <v>84</v>
      </c>
      <c r="C16" s="226">
        <v>2</v>
      </c>
      <c r="D16" s="100">
        <v>214700</v>
      </c>
      <c r="E16" s="100">
        <v>0</v>
      </c>
      <c r="F16" s="499">
        <v>0</v>
      </c>
      <c r="G16" s="100">
        <v>174000</v>
      </c>
      <c r="H16" s="100">
        <v>174000</v>
      </c>
      <c r="I16" s="499">
        <v>81.043316255239873</v>
      </c>
      <c r="J16" s="398">
        <v>40700</v>
      </c>
      <c r="M16" s="225"/>
      <c r="N16" s="221"/>
      <c r="O16" s="221"/>
      <c r="P16" s="221"/>
    </row>
    <row r="17" spans="1:16" s="224" customFormat="1" ht="27" customHeight="1">
      <c r="A17" s="226">
        <v>10</v>
      </c>
      <c r="B17" s="227" t="s">
        <v>85</v>
      </c>
      <c r="C17" s="226">
        <v>4</v>
      </c>
      <c r="D17" s="100">
        <v>5588000</v>
      </c>
      <c r="E17" s="100">
        <v>1790500</v>
      </c>
      <c r="F17" s="499">
        <v>32.041875447387255</v>
      </c>
      <c r="G17" s="100">
        <v>3797500</v>
      </c>
      <c r="H17" s="100">
        <v>5588000</v>
      </c>
      <c r="I17" s="499">
        <v>100</v>
      </c>
      <c r="J17" s="398">
        <v>0</v>
      </c>
      <c r="M17" s="225"/>
      <c r="N17" s="221"/>
      <c r="O17" s="221"/>
      <c r="P17" s="221"/>
    </row>
    <row r="18" spans="1:16" s="233" customFormat="1" ht="27" customHeight="1">
      <c r="A18" s="231"/>
      <c r="B18" s="232"/>
      <c r="C18" s="231"/>
      <c r="D18" s="140"/>
      <c r="E18" s="140"/>
      <c r="F18" s="593"/>
      <c r="G18" s="140"/>
      <c r="H18" s="140"/>
      <c r="I18" s="593"/>
      <c r="J18" s="399"/>
      <c r="M18" s="235"/>
    </row>
    <row r="19" spans="1:16">
      <c r="A19" s="60"/>
      <c r="B19" s="61"/>
      <c r="C19" s="60"/>
      <c r="D19" s="129"/>
      <c r="E19" s="129"/>
      <c r="F19" s="594"/>
      <c r="G19" s="129"/>
      <c r="H19" s="129"/>
      <c r="I19" s="594"/>
      <c r="J19" s="60"/>
    </row>
    <row r="27" spans="1:16">
      <c r="M27" s="236"/>
    </row>
    <row r="32" spans="1:16">
      <c r="M32" s="236"/>
    </row>
    <row r="33" spans="13:13">
      <c r="M33" s="236"/>
    </row>
    <row r="34" spans="13:13">
      <c r="M34" s="236"/>
    </row>
    <row r="40" spans="13:13">
      <c r="M40" s="236"/>
    </row>
    <row r="41" spans="13:13">
      <c r="M41" s="236"/>
    </row>
    <row r="42" spans="13:13">
      <c r="M42" s="236"/>
    </row>
    <row r="43" spans="13:13">
      <c r="M43" s="236"/>
    </row>
    <row r="44" spans="13:13">
      <c r="M44" s="236"/>
    </row>
    <row r="45" spans="13:13">
      <c r="M45" s="236"/>
    </row>
    <row r="46" spans="13:13">
      <c r="M46" s="236"/>
    </row>
    <row r="49" spans="5:13">
      <c r="E49" s="130" t="s">
        <v>172</v>
      </c>
    </row>
    <row r="53" spans="5:13">
      <c r="M53" s="237"/>
    </row>
    <row r="54" spans="5:13">
      <c r="M54" s="237"/>
    </row>
    <row r="55" spans="5:13">
      <c r="M55" s="238"/>
    </row>
    <row r="56" spans="5:13">
      <c r="M56" s="239"/>
    </row>
    <row r="57" spans="5:13">
      <c r="M57" s="236"/>
    </row>
    <row r="58" spans="5:13">
      <c r="M58" s="236"/>
    </row>
    <row r="59" spans="5:13">
      <c r="M59" s="236"/>
    </row>
    <row r="60" spans="5:13">
      <c r="M60" s="236"/>
    </row>
    <row r="61" spans="5:13">
      <c r="M61" s="236"/>
    </row>
    <row r="62" spans="5:13">
      <c r="M62" s="236"/>
    </row>
    <row r="63" spans="5:13">
      <c r="M63" s="236"/>
    </row>
    <row r="64" spans="5:13">
      <c r="M64" s="236"/>
    </row>
    <row r="65" spans="13:13">
      <c r="M65" s="236"/>
    </row>
    <row r="66" spans="13:13">
      <c r="M66" s="236"/>
    </row>
    <row r="67" spans="13:13">
      <c r="M67" s="236"/>
    </row>
    <row r="68" spans="13:13">
      <c r="M68" s="236"/>
    </row>
    <row r="69" spans="13:13">
      <c r="M69" s="236"/>
    </row>
    <row r="70" spans="13:13">
      <c r="M70" s="236"/>
    </row>
    <row r="71" spans="13:13">
      <c r="M71" s="236"/>
    </row>
    <row r="72" spans="13:13">
      <c r="M72" s="236"/>
    </row>
    <row r="73" spans="13:13">
      <c r="M73" s="236"/>
    </row>
    <row r="74" spans="13:13">
      <c r="M74" s="236"/>
    </row>
    <row r="75" spans="13:13">
      <c r="M75" s="236"/>
    </row>
    <row r="76" spans="13:13">
      <c r="M76" s="236"/>
    </row>
    <row r="77" spans="13:13">
      <c r="M77" s="236"/>
    </row>
    <row r="78" spans="13:13">
      <c r="M78" s="236"/>
    </row>
    <row r="79" spans="13:13">
      <c r="M79" s="236"/>
    </row>
    <row r="80" spans="13:13">
      <c r="M80" s="236"/>
    </row>
    <row r="81" spans="13:13">
      <c r="M81" s="236"/>
    </row>
    <row r="82" spans="13:13">
      <c r="M82" s="236"/>
    </row>
    <row r="83" spans="13:13">
      <c r="M83" s="236"/>
    </row>
    <row r="84" spans="13:13">
      <c r="M84" s="236"/>
    </row>
    <row r="85" spans="13:13">
      <c r="M85" s="236"/>
    </row>
    <row r="86" spans="13:13">
      <c r="M86" s="236"/>
    </row>
    <row r="87" spans="13:13">
      <c r="M87" s="236"/>
    </row>
    <row r="88" spans="13:13">
      <c r="M88" s="236"/>
    </row>
    <row r="89" spans="13:13">
      <c r="M89" s="236"/>
    </row>
    <row r="90" spans="13:13">
      <c r="M90" s="236"/>
    </row>
    <row r="91" spans="13:13">
      <c r="M91" s="236"/>
    </row>
    <row r="92" spans="13:13">
      <c r="M92" s="236"/>
    </row>
    <row r="93" spans="13:13">
      <c r="M93" s="236"/>
    </row>
    <row r="94" spans="13:13">
      <c r="M94" s="236"/>
    </row>
    <row r="95" spans="13:13">
      <c r="M95" s="236"/>
    </row>
    <row r="96" spans="13:13">
      <c r="M96" s="236"/>
    </row>
    <row r="97" spans="13:13">
      <c r="M97" s="236"/>
    </row>
    <row r="98" spans="13:13">
      <c r="M98" s="236"/>
    </row>
    <row r="99" spans="13:13">
      <c r="M99" s="236"/>
    </row>
    <row r="100" spans="13:13">
      <c r="M100" s="236"/>
    </row>
    <row r="101" spans="13:13">
      <c r="M101" s="236"/>
    </row>
    <row r="102" spans="13:13">
      <c r="M102" s="236"/>
    </row>
    <row r="103" spans="13:13">
      <c r="M103" s="236"/>
    </row>
    <row r="104" spans="13:13">
      <c r="M104" s="236"/>
    </row>
    <row r="105" spans="13:13">
      <c r="M105" s="236"/>
    </row>
    <row r="106" spans="13:13">
      <c r="M106" s="236"/>
    </row>
    <row r="107" spans="13:13">
      <c r="M107" s="236"/>
    </row>
    <row r="108" spans="13:13">
      <c r="M108" s="236"/>
    </row>
    <row r="109" spans="13:13">
      <c r="M109" s="236"/>
    </row>
    <row r="110" spans="13:13">
      <c r="M110" s="236"/>
    </row>
    <row r="111" spans="13:13">
      <c r="M111" s="236"/>
    </row>
    <row r="112" spans="13:13">
      <c r="M112" s="236"/>
    </row>
    <row r="113" spans="13:13">
      <c r="M113" s="236"/>
    </row>
    <row r="114" spans="13:13">
      <c r="M114" s="236"/>
    </row>
    <row r="115" spans="13:13">
      <c r="M115" s="240"/>
    </row>
  </sheetData>
  <sortState xmlns:xlrd2="http://schemas.microsoft.com/office/spreadsheetml/2017/richdata2" ref="A8:K16">
    <sortCondition descending="1" ref="G8:G16"/>
  </sortState>
  <mergeCells count="11">
    <mergeCell ref="C4:C6"/>
    <mergeCell ref="A1:J1"/>
    <mergeCell ref="A2:J2"/>
    <mergeCell ref="A3:J3"/>
    <mergeCell ref="D4:D6"/>
    <mergeCell ref="E4:F5"/>
    <mergeCell ref="G4:G5"/>
    <mergeCell ref="H4:I5"/>
    <mergeCell ref="J4:J6"/>
    <mergeCell ref="A4:A6"/>
    <mergeCell ref="B4:B6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21</vt:i4>
      </vt:variant>
    </vt:vector>
  </HeadingPairs>
  <TitlesOfParts>
    <vt:vector size="42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งบรายจ่ายอื่น</vt:lpstr>
      <vt:lpstr>งบกลาง</vt:lpstr>
      <vt:lpstr>สรุปเงินกัน</vt:lpstr>
      <vt:lpstr>รายละเอียดเงินกัน</vt:lpstr>
      <vt:lpstr>งบเบิกแทน</vt:lpstr>
      <vt:lpstr>Sheet13 </vt:lpstr>
      <vt:lpstr>Sheet14 </vt:lpstr>
      <vt:lpstr>Sheet15 </vt:lpstr>
      <vt:lpstr>Sheet16</vt:lpstr>
      <vt:lpstr>Sheet17</vt:lpstr>
      <vt:lpstr>Sheet18 </vt:lpstr>
      <vt:lpstr>ภาพรวม!nat</vt:lpstr>
      <vt:lpstr>งบกลาง!Print_Area</vt:lpstr>
      <vt:lpstr>งบเบิกแทน!Print_Area</vt:lpstr>
      <vt:lpstr>งบรายจ่ายอื่น!Print_Area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งบเบิกแทน!Print_Titles</vt:lpstr>
      <vt:lpstr>งบรายจ่ายอื่น!Print_Titles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cddbkk</cp:lastModifiedBy>
  <cp:lastPrinted>2025-07-16T09:03:06Z</cp:lastPrinted>
  <dcterms:created xsi:type="dcterms:W3CDTF">2006-10-11T22:10:00Z</dcterms:created>
  <dcterms:modified xsi:type="dcterms:W3CDTF">2025-09-15T09:06:31Z</dcterms:modified>
</cp:coreProperties>
</file>