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2. พ.ย.68\15.11.68\"/>
    </mc:Choice>
  </mc:AlternateContent>
  <xr:revisionPtr revIDLastSave="0" documentId="13_ncr:1_{EA0C913E-AD12-4C97-A31E-5982D0437074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สรุปเงินกัน" sheetId="1062" r:id="rId11"/>
    <sheet name="รายละเอียดเงินกัน" sheetId="106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8">'งบลงทุน-ศพช.'!$A$1:$A$19</definedName>
    <definedName name="_xlnm.Print_Area" localSheetId="7">'งบลงทุน-ส่วนกลาง '!$A$1:$A$660</definedName>
    <definedName name="_xlnm.Print_Area" localSheetId="4">'จังหวัด '!$A$1:$C$87</definedName>
    <definedName name="_xlnm.Print_Area" localSheetId="0">ภาพรวม!$A$1:$D$43</definedName>
    <definedName name="_xlnm.Print_Area" localSheetId="6">รายละเอียดงบลงทุน!$A$1:$D$108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10">สรุปเงินกัน!$A$1:$J$12</definedName>
    <definedName name="_xlnm.Print_Area" localSheetId="2">ส่วนกลาง!$A$1:$I$25</definedName>
    <definedName name="_xlnm.Print_Titles" localSheetId="9">'งบลงทุน-จังหวัด'!$4:$7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11">รายละเอียดเงินกัน!$4:$5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062" l="1"/>
  <c r="A2" i="1062"/>
  <c r="A1" i="1062"/>
  <c r="K12" i="1062" l="1"/>
  <c r="K11" i="1062"/>
  <c r="K10" i="1062"/>
  <c r="K7" i="1062" l="1"/>
  <c r="K9" i="1062"/>
  <c r="A3" i="499" l="1"/>
  <c r="A3" i="1053"/>
  <c r="A3" i="1052"/>
  <c r="I26" i="1060"/>
  <c r="H26" i="1060"/>
  <c r="J26" i="1060" s="1"/>
  <c r="G26" i="1060"/>
  <c r="E26" i="1060"/>
  <c r="H25" i="1060"/>
  <c r="J25" i="1060" s="1"/>
  <c r="G25" i="1060"/>
  <c r="E25" i="1060"/>
  <c r="H24" i="1060"/>
  <c r="H23" i="1060" s="1"/>
  <c r="G24" i="1060"/>
  <c r="E24" i="1060"/>
  <c r="F23" i="1060"/>
  <c r="F22" i="1060" s="1"/>
  <c r="E23" i="1060"/>
  <c r="D23" i="1060"/>
  <c r="D22" i="1060" s="1"/>
  <c r="C23" i="1060"/>
  <c r="G23" i="1060" s="1"/>
  <c r="I24" i="1060" l="1"/>
  <c r="H22" i="1060"/>
  <c r="I23" i="1060"/>
  <c r="E22" i="1060"/>
  <c r="J24" i="1060"/>
  <c r="J23" i="1060" s="1"/>
  <c r="J22" i="1060" s="1"/>
  <c r="C22" i="1060"/>
  <c r="G22" i="1060" s="1"/>
  <c r="I25" i="1060"/>
  <c r="I22" i="1060" l="1"/>
  <c r="A3" i="1047" l="1"/>
  <c r="E29" i="1049"/>
  <c r="E26" i="1049"/>
  <c r="E23" i="1049"/>
  <c r="E30" i="1049" s="1"/>
  <c r="A3" i="1049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A3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I39" i="1059" l="1"/>
  <c r="E39" i="1059"/>
  <c r="C39" i="1059"/>
  <c r="B39" i="1059"/>
  <c r="I38" i="1059"/>
  <c r="E38" i="1059"/>
  <c r="C38" i="1059"/>
  <c r="B38" i="1059"/>
  <c r="A3" i="1059"/>
  <c r="G39" i="1059" l="1"/>
  <c r="G38" i="1059"/>
</calcChain>
</file>

<file path=xl/sharedStrings.xml><?xml version="1.0" encoding="utf-8"?>
<sst xmlns="http://schemas.openxmlformats.org/spreadsheetml/2006/main" count="821" uniqueCount="511">
  <si>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</si>
  <si>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</si>
  <si>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</si>
  <si>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</si>
  <si>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</si>
  <si>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</si>
  <si>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</si>
  <si>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</si>
  <si>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</si>
  <si>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</si>
  <si>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</si>
  <si>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</si>
  <si>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</si>
  <si>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</si>
  <si>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</si>
  <si>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</si>
  <si>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</si>
  <si>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</si>
  <si>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</si>
  <si>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</si>
  <si>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</si>
  <si>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</si>
  <si>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</si>
  <si>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</si>
  <si>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</si>
  <si>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</si>
  <si>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</si>
  <si>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</si>
  <si>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</si>
  <si>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</si>
  <si>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</si>
  <si>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</si>
  <si>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</si>
  <si>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</si>
  <si>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</si>
  <si>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</si>
  <si>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</si>
  <si>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</si>
  <si>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</si>
  <si>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</si>
  <si>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</si>
  <si>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</si>
  <si>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</si>
  <si>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</si>
  <si>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</si>
  <si>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</si>
  <si>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</si>
  <si>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</si>
  <si>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</si>
  <si>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</si>
  <si>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</si>
  <si>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</si>
  <si>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</si>
  <si>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</si>
  <si>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</si>
  <si>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</si>
  <si>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</si>
  <si>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</si>
  <si>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</si>
  <si>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</si>
  <si>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</si>
  <si>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</si>
  <si>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</si>
  <si>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</si>
  <si>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</si>
  <si>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</si>
  <si>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</si>
  <si>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</si>
  <si>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</si>
  <si>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</si>
  <si>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</si>
  <si>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</si>
  <si>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</si>
  <si>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</si>
  <si>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</si>
  <si>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</si>
  <si>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</si>
  <si>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</si>
  <si>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</si>
  <si>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</si>
  <si>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</si>
  <si>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</si>
  <si>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</si>
  <si>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</si>
  <si>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</si>
  <si>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</si>
  <si>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</si>
  <si>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</si>
  <si>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</si>
  <si>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</si>
  <si>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</si>
  <si>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</si>
  <si>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</si>
  <si>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</si>
  <si>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</si>
  <si>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</si>
  <si>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</si>
  <si>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</si>
  <si>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</si>
  <si>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</si>
  <si>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</si>
  <si>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</si>
  <si>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</si>
  <si>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</si>
  <si>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</si>
  <si>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</si>
  <si>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</si>
  <si>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</si>
  <si>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</si>
  <si>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</si>
  <si>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</si>
  <si>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</si>
  <si>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</si>
  <si>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</si>
  <si>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</si>
  <si>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</si>
  <si>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</si>
  <si>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</si>
  <si>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</si>
  <si>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</si>
  <si>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</si>
  <si>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</si>
  <si>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</si>
  <si>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</si>
  <si>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</si>
  <si>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</si>
  <si>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</si>
  <si>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</si>
  <si>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</si>
  <si>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</si>
  <si>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</si>
  <si>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</si>
  <si>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</si>
  <si>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</si>
  <si>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</si>
  <si>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</si>
  <si>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</si>
  <si>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</si>
  <si>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</si>
  <si>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</si>
  <si>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</si>
  <si>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</si>
  <si>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</si>
  <si>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หนองบัวลำภู</t>
  </si>
  <si>
    <t>แพร่</t>
  </si>
  <si>
    <t>ปัตตานี</t>
  </si>
  <si>
    <t>ผลการใช้จ่าย
(ผลการเบิกจ่าย+PO)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</si>
  <si>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</si>
  <si>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</si>
  <si>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</si>
  <si>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</si>
  <si>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สุพรรณบุรี</t>
  </si>
  <si>
    <t xml:space="preserve">  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</si>
  <si>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</si>
  <si>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</si>
  <si>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</si>
  <si>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</si>
  <si>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</si>
  <si>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</si>
  <si>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</si>
  <si>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</si>
  <si>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</si>
  <si>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</si>
  <si>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</si>
  <si>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</si>
  <si>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</si>
  <si>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</si>
  <si>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</si>
  <si>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</si>
  <si>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</si>
  <si>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</si>
  <si>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</si>
  <si>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 xml:space="preserve">ส่วนกลาง 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</si>
  <si>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</si>
  <si>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</si>
  <si>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</si>
  <si>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</si>
  <si>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จังหวัดฉะเชิงเทรา 1 รายการ</t>
  </si>
  <si>
    <t>ศูนย์ศึกษาและพัฒนาชุมชนยะลา 3 รายการ</t>
  </si>
  <si>
    <t>ศูนย์ศึกษาและพัฒนาชุมชนลำปาง 2 รายการ</t>
  </si>
  <si>
    <t>ศูนย์ศึกษาและพัฒนาชุมชนสระบุรี 1 รายการ</t>
  </si>
  <si>
    <t>ศูนย์ศึกษาและพัฒนาชุมชนชลบุรี 3 รายการ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</si>
  <si>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</si>
  <si>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</si>
  <si>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</si>
  <si>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</si>
  <si>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</si>
  <si>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</si>
  <si>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</si>
  <si>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</si>
  <si>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</si>
  <si>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</si>
  <si>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</si>
  <si>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</si>
  <si>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</si>
  <si>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</si>
  <si>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</si>
  <si>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</si>
  <si>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</si>
  <si>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</si>
  <si>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</si>
  <si>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</si>
  <si>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</si>
  <si>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</si>
  <si>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</si>
  <si>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</si>
  <si>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</si>
  <si>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</si>
  <si>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</si>
  <si>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</si>
  <si>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</si>
  <si>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</si>
  <si>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</si>
  <si>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อุบลราชธานี</t>
  </si>
  <si>
    <t>2</t>
  </si>
  <si>
    <t>สพจ.ลำปาง</t>
  </si>
  <si>
    <t>ลำดับที่</t>
  </si>
  <si>
    <t>กองการเจ้าหน้าที่ - ค่าใช้จ่ายในการเดินทางไปราชการต่างประเทศชั่วคราว โครงการนักบริหารยุทธศาสตร์การป้องกันและปราบปรามการทุจริตระดับสูง (นยปส.) รุ่นที่ 16</t>
  </si>
  <si>
    <t>สพจ.พิษณุโลก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</si>
  <si>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</si>
  <si>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15 ต.ค.68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</si>
  <si>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83</t>
  </si>
  <si>
    <t xml:space="preserve">รายการเงินสำรองจ่ายเพื่อกรณีฉุกเฉินหรือจำเป็น เพื่อเป็นค่าใช้จ่ายในการดำเนินโครงการสร้างอัตลักษณ์เมือง (DNA) และ Marketing ภายใต้ 5 Must (Visit, Eat, Shop, Mu, Rest) 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</si>
  <si>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84</t>
  </si>
  <si>
    <t>ผลการใช้จ่าย + สำรองเงิน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</si>
  <si>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</si>
  <si>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</si>
  <si>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</si>
  <si>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</si>
  <si>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</si>
  <si>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</si>
  <si>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</si>
  <si>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                                                      ไตรมาสที่ 1</t>
  </si>
  <si>
    <t xml:space="preserve">  ไตรมาที่ 2</t>
  </si>
  <si>
    <t>ภาพรวม                                     ร้อยละ 33/ ร้อยละ 38</t>
  </si>
  <si>
    <t xml:space="preserve">   ร้อยละ 55/ ร้อยละ 61</t>
  </si>
  <si>
    <t>ร้อยละ 76/ ร้อยละ 81</t>
  </si>
  <si>
    <t>ร้อยละ 93/ ร้อยละ 100</t>
  </si>
  <si>
    <t>รายจ่ายประจำ                             ร้อยละ 37/ ร้อยละ 38</t>
  </si>
  <si>
    <t xml:space="preserve">   ร้อยละ 60/ ร้อยละ 61</t>
  </si>
  <si>
    <t>ร้อยละ 83/ ร้อยละ 84</t>
  </si>
  <si>
    <t>รายจ่ายลงทุน                              ร้อยละ 20/ ร้อยละ 36</t>
  </si>
  <si>
    <t xml:space="preserve">   ร้อยละ 38/ ร้อยละ 59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</si>
  <si>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</si>
  <si>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</si>
  <si>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</si>
  <si>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</si>
  <si>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</si>
  <si>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</si>
  <si>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>สำนักงานพัฒนาชุมชนจังหวัด 32 รายการ</t>
  </si>
  <si>
    <t>รายงานผลการใช้จ่ายงบลงทุน ประจำปีงบประมาณ พ.ศ. 2569</t>
  </si>
  <si>
    <t>หน่วยดำเนินการ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</si>
  <si>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</si>
  <si>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</si>
  <si>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</si>
  <si>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</si>
  <si>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</si>
  <si>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</si>
  <si>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</si>
  <si>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</si>
  <si>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</si>
  <si>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</si>
  <si>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</si>
  <si>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</si>
  <si>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</si>
  <si>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</si>
  <si>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</si>
  <si>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</si>
  <si>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</si>
  <si>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</si>
  <si>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</si>
  <si>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</si>
  <si>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</si>
  <si>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</si>
  <si>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</si>
  <si>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สพจ.ยโสธร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</si>
  <si>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</si>
  <si>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</si>
  <si>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</si>
  <si>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</si>
  <si>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</si>
  <si>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</si>
  <si>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</si>
  <si>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</si>
  <si>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</si>
  <si>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</si>
  <si>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สพจ.ปัตตานี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</si>
  <si>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</si>
  <si>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</si>
  <si>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</si>
  <si>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</si>
  <si>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</si>
  <si>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</si>
  <si>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สพจ.พังงา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</si>
  <si>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</si>
  <si>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</si>
  <si>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สพจ.ราชบุรี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</si>
  <si>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</si>
  <si>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</si>
  <si>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</si>
  <si>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สพจ.ชุมพร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</si>
  <si>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</si>
  <si>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</si>
  <si>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</si>
  <si>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สพจ.ยะลา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</si>
  <si>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</si>
  <si>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</si>
  <si>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</si>
  <si>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</si>
  <si>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</si>
  <si>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</si>
  <si>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</si>
  <si>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</si>
  <si>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</si>
  <si>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ปรับปรุงบ้านพักข้าราชการ B1, B2, B3 วิทยาลัยการพัฒนาชุมชน ตำบลบางละมุง อำเภอบางละมุง จังหวัดชลบุรี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</si>
  <si>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</si>
  <si>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</si>
  <si>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สพจ.หนองบัวลำภู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</si>
  <si>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</si>
  <si>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</si>
  <si>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สพจ.อำนาจเจริญ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</si>
  <si>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</si>
  <si>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</si>
  <si>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</si>
  <si>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</si>
  <si>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ขุดเจาะบ่อบาดาล ศูนย์ศึกษาและพัฒนาชุมชนนครนายก ตำบลสาริกา 
อำเภอเมืองนครนายก จังหวัดนครนายก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</si>
  <si>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</si>
  <si>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</si>
  <si>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</si>
  <si>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</si>
  <si>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</si>
  <si>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</si>
  <si>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</si>
  <si>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</si>
  <si>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</si>
  <si>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รายละเอียดการใช้จ่ายงบลงทุน ประจำปีงบประมาณ พ.ศ. 2569</t>
  </si>
  <si>
    <t>ราชบุรี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</si>
  <si>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</si>
  <si>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</si>
  <si>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</si>
  <si>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</si>
  <si>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</si>
  <si>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</si>
  <si>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</si>
  <si>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</si>
  <si>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</si>
  <si>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</si>
  <si>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</si>
  <si>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</si>
  <si>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</si>
  <si>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</si>
  <si>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</si>
  <si>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</si>
  <si>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</si>
  <si>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</si>
  <si>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</si>
  <si>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</si>
  <si>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</si>
  <si>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ก่อสร้างอาคารอเนกประสงค์ (ส่วนที่ทำไม่เร็จ) ศูนย์ศึกษาและพัฒนาชุมชนองครักษ์ จังหวัดนครนายก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</si>
  <si>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</si>
  <si>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</si>
  <si>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</si>
  <si>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</si>
  <si>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</si>
  <si>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</si>
  <si>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</si>
  <si>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</si>
  <si>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 xml:space="preserve"> รั้ว พร้อมประตูเข้าออก และป้ายศูนย์ศึกษาและพัฒนาชุมชนองครักษ์ จังหวัดนครนายก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</si>
  <si>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</si>
  <si>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</si>
  <si>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</si>
  <si>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</si>
  <si>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</si>
  <si>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</si>
  <si>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</si>
  <si>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</si>
  <si>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</si>
  <si>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</si>
  <si>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</si>
  <si>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</si>
  <si>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</si>
  <si>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</si>
  <si>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</si>
  <si>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</si>
  <si>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</si>
  <si>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</si>
  <si>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</si>
  <si>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</si>
  <si>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</si>
  <si>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</si>
  <si>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</si>
  <si>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</si>
  <si>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</si>
  <si>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</si>
  <si>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</si>
  <si>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</si>
  <si>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</si>
  <si>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</si>
  <si>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</si>
  <si>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</si>
  <si>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</si>
  <si>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</si>
  <si>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</si>
  <si>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</si>
  <si>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</si>
  <si>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</si>
  <si>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</si>
  <si>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</si>
  <si>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</si>
  <si>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</si>
  <si>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</si>
  <si>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</si>
  <si>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</si>
  <si>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</si>
  <si>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</si>
  <si>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</si>
  <si>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</si>
  <si>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</si>
  <si>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>จังหวัดนนทบุรี 3 รายการ</t>
  </si>
  <si>
    <t xml:space="preserve"> 17 ต.ค.68 </t>
  </si>
  <si>
    <t xml:space="preserve"> 6 พ.ย.68</t>
  </si>
  <si>
    <t>จังหวัดอ่างทอง 1 รายการ</t>
  </si>
  <si>
    <t xml:space="preserve"> 7 ม.ค.69</t>
  </si>
  <si>
    <t>จังหวัดสระบุรี 2 รายการ</t>
  </si>
  <si>
    <t xml:space="preserve"> 28 พ.ย.68</t>
  </si>
  <si>
    <t>จังหวัดชลบุรี 3 รายการ</t>
  </si>
  <si>
    <t>จังหวัดจันทบุรี 1 รายการ</t>
  </si>
  <si>
    <t xml:space="preserve"> 22 พ.ย.68</t>
  </si>
  <si>
    <t xml:space="preserve"> 23 พ.ย.68</t>
  </si>
  <si>
    <t>จังหวัดปราจีนบุรี 2 รายการ</t>
  </si>
  <si>
    <t>จังหวัดนครราชสีมา 2 รายการ</t>
  </si>
  <si>
    <t xml:space="preserve"> 2 ธ.ค.68</t>
  </si>
  <si>
    <t>จังหวัดบุรีรัมย์ 2 รายการ</t>
  </si>
  <si>
    <t xml:space="preserve"> 9 พ.ย.68</t>
  </si>
  <si>
    <t>จังหวัดศรีสะเกษ 2 รายการ</t>
  </si>
  <si>
    <t xml:space="preserve"> 31 ต.ค.68</t>
  </si>
  <si>
    <t>จังหวัดอุบลราชธานี 1 รายการ</t>
  </si>
  <si>
    <t xml:space="preserve"> 18 พ.ย.68</t>
  </si>
  <si>
    <t>จังหวัดขอนแก่น 2 รายการ</t>
  </si>
  <si>
    <t>จังหวัดเลย 1 รายการ</t>
  </si>
  <si>
    <t>จังหวัดมหาสารคาม 2 รายการ</t>
  </si>
  <si>
    <t>จังหวัดร้อยเอ็ด 1 รายการ</t>
  </si>
  <si>
    <t>จังหวัดสกลนคร 1 รายการ</t>
  </si>
  <si>
    <t>จังหวัดนครพนม 2 รายการ</t>
  </si>
  <si>
    <t xml:space="preserve"> 14 ต.ค.68</t>
  </si>
  <si>
    <t>จังหวัดเชียงใหม่ 5 รายการ</t>
  </si>
  <si>
    <t>จังหวัดลำปาง 1 รายการ</t>
  </si>
  <si>
    <t xml:space="preserve"> 4 ธ.ค.68</t>
  </si>
  <si>
    <t>จังหวัดแพร่ 4 รายการ</t>
  </si>
  <si>
    <t>จังหวัดน่าน 3 รายการ</t>
  </si>
  <si>
    <t>จังหวัดพะเยา 1 รายการ</t>
  </si>
  <si>
    <t>จังหวัดกำแพงเพชร 3 รายการ</t>
  </si>
  <si>
    <t xml:space="preserve"> 25 ต.ค.68</t>
  </si>
  <si>
    <t>จังหวัดตาก 1 รายการ</t>
  </si>
  <si>
    <t>จังหวัดสุพรรณบุรี 2 รายการ</t>
  </si>
  <si>
    <t>จังหวัดนครปฐม 3 รายการ</t>
  </si>
  <si>
    <t xml:space="preserve"> 8 ต.ค.68</t>
  </si>
  <si>
    <t>จังหวัดสมุทรสาคร 1 รายการ</t>
  </si>
  <si>
    <t>จังหวัดประจวบคีรีขันธ์ 7 รายการ</t>
  </si>
  <si>
    <t>จังหวัดนครศรีธรรมราช 1 รายการ</t>
  </si>
  <si>
    <t>จังหวัดกระบี่ 2 รายการ</t>
  </si>
  <si>
    <t>จังหวัดภูเก็ต 1 รายการ</t>
  </si>
  <si>
    <t>จังหวัดสุราษฎร์ธานี 16 รายการ</t>
  </si>
  <si>
    <t xml:space="preserve"> 17 พ.ย.68</t>
  </si>
  <si>
    <t>จังหวัดสงขลา 5 รายการ</t>
  </si>
  <si>
    <t xml:space="preserve"> 14 ธ.ค.68</t>
  </si>
  <si>
    <t>จังหวัดสตูล 1 รายการ</t>
  </si>
  <si>
    <t>จังหวัดตรัง 1 รายการ</t>
  </si>
  <si>
    <t>จังหวัดพัทลุง 8 รายการ</t>
  </si>
  <si>
    <t>จังหวัดนราธิวาส 3 รายการ</t>
  </si>
  <si>
    <t>จังหวัดบึงกาฬ 3 รายการ</t>
  </si>
  <si>
    <t xml:space="preserve"> 23 ก.ย.68</t>
  </si>
  <si>
    <t xml:space="preserve"> 24 ต.ค.68</t>
  </si>
  <si>
    <t xml:space="preserve"> 30 ต.ค.68</t>
  </si>
  <si>
    <t>ศูนย์ศึกษาและพัฒนาชุมชนอุดรธานี 4 รายการ</t>
  </si>
  <si>
    <t xml:space="preserve"> 20 ต.ค.68</t>
  </si>
  <si>
    <t>ศูนย์ศึกษาและพัฒนาชุมชนพิษณุโลก 4 รายการ</t>
  </si>
  <si>
    <t xml:space="preserve"> 23 ธ.ค.68</t>
  </si>
  <si>
    <t>งบกลาง จำนวน 4 รายการ</t>
  </si>
  <si>
    <t xml:space="preserve"> 24 พ.ค.69</t>
  </si>
  <si>
    <t xml:space="preserve"> 4 เม.ย.69</t>
  </si>
  <si>
    <t xml:space="preserve"> 27 ต.ค.68</t>
  </si>
  <si>
    <t>รายการค่าใช้จ่ายบุคลากรภาครัฐ (15004140002001000000, 15004142002002000000)</t>
  </si>
  <si>
    <t>ผลผลิตการจัดการฐานข้อมูลเพื่อการพัฒนาชุมชน (15004381004002000000)</t>
  </si>
  <si>
    <t>ผลผลิตเสริมสร้างขีดความสามารถในการบริหารจัดการชุมชน (15004382001002000000)</t>
  </si>
  <si>
    <t>ผลผลิตสร้างความมั่นคงทางอาชีพและรายได้ 
(15004382005002000000)</t>
  </si>
  <si>
    <t>แผนงานยุทธศาสตร์พัฒนาและส่งเสริมเศรษฐกิจฐานราก</t>
  </si>
  <si>
    <t>ผลผลิตส่งเสริมเศรษฐกิจฐานราก การผลิต การตลาดและการจำหน่ายผลิตภัณฑ์ชุมชน (15004422006002000000)</t>
  </si>
  <si>
    <t>แผนงานบูรณาการป้องกัน ปราบปราม และแก้ไขปัญหายาเสพติด</t>
  </si>
  <si>
    <t>โครงการป้องกันและแก้ไขปัญหายาเสพติดโดยกองทุนแม่ของแผ่นดิน (15004062009002000000)</t>
  </si>
  <si>
    <t>โครงการส่งเสริมการท่องเที่ยวชุมชน 
(15004182024002000000)</t>
  </si>
  <si>
    <t>โครงการส่งเสริมการพัฒนาชุมชนธรรมาภิบาล 
(15004602011002000000)</t>
  </si>
  <si>
    <t>ข้อมูลวันที่ 14 พฤศจิกายน 2568</t>
  </si>
  <si>
    <t>ข้อมูลสะสมตั้งแต่วันที่ 1 ตุลาคม 2568  ถึงวันที่ 15 พฤศจิกายน 2568</t>
  </si>
  <si>
    <t>ส่วนกลาง 19 รายการ</t>
  </si>
  <si>
    <t>สถาบันการพัฒนาชุมชน 2 รายการ</t>
  </si>
  <si>
    <t>ศูนย์ศึกษาและพัฒนาชุมชน 14 รายการ</t>
  </si>
  <si>
    <t>ข้อมูลสะสมตั้งแต่วันที่ 1 ตุลาคม 2568 ถึงวันที่ 15 พฤศจิกายน 2568</t>
  </si>
  <si>
    <t>สถาบันการพัฒนาชุมชน</t>
  </si>
  <si>
    <t>ข้อมูล ณ วันที่ 15 พฤศจิกายน 2568</t>
  </si>
  <si>
    <t>จัดทำรายงานหมู่บ้านชนบทไทย จากข้อมูลพื้นฐานระดับหมู่บ้าน 
(กชช. 2ค) ปี 2568</t>
  </si>
  <si>
    <t xml:space="preserve"> 10 มี.ค.69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</si>
  <si>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
สยามบรมราชกุมารี</t>
  </si>
  <si>
    <t xml:space="preserve">จัดซื้อวัสดุสำนักงาน และวัสดุคอมพิวเตอร์ </t>
  </si>
  <si>
    <t>ยกเลิกรายการ</t>
  </si>
  <si>
    <t xml:space="preserve"> 30 พ.ย.68</t>
  </si>
  <si>
    <t>จังหวัดพระนครศรีอยุธยา 1 รายการ (เบิกจ่ายครบแล้ว)</t>
  </si>
  <si>
    <t xml:space="preserve"> 29 ต.ค.68</t>
  </si>
  <si>
    <t xml:space="preserve"> 3 พ.ค.69</t>
  </si>
  <si>
    <t>รายการเงินสำรองจ่ายเพื่อกรณีฉุกเฉินหรือจำเป็น ค่าใช้จ่ายในโครงการศึกษาและพัฒนาองค์ความรู้ผ้าย้อมครามเพื่อการพัฒนาผลิตภัณฑ์สู่สากล 2568 (Kraam International symposium 2025)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</si>
  <si>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พร้อมระบบส่งน้ำอันเนื่องมาจากพระราชดำริ ตำบลบ้านปิน อำเภอดอกคำใต้ จังหวัดพะเยา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</si>
</sst>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  <numFmt numFmtId="169" formatCode="_-* #,##0_-;\-* #,##0_-;_-* &quot;-&quot;??_-;_-@_-"/>
  </numFmts>
  <fonts count="193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sz val="11"/>
      <name val="Chulabhorn Likit Text Light"/>
      <family val="3"/>
      <charset val="22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1"/>
      <name val="TH SarabunPSK"/>
      <family val="2"/>
      <charset val="222"/>
    </font>
    <font>
      <sz val="10"/>
      <color theme="1"/>
      <name val="Chulabhorn Likit Text Light"/>
      <family val="3"/>
    </font>
    <font>
      <sz val="10"/>
      <name val="Arial"/>
      <family val="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1"/>
      <name val="TH SarabunPSK"/>
      <family val="2"/>
      <charset val="222"/>
    </font>
    <font>
      <b/>
      <sz val="11"/>
      <name val="Chulabhorn Likit Text Light"/>
      <family val="3"/>
      <charset val="222"/>
    </font>
    <font>
      <b/>
      <u/>
      <sz val="11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sz val="14"/>
      <name val="Chulabhorn Likit Text Light"/>
      <family val="3"/>
    </font>
    <font>
      <b/>
      <sz val="2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b/>
      <sz val="18"/>
      <color theme="0"/>
      <name val="TH SarabunPSK"/>
      <family val="2"/>
    </font>
    <font>
      <sz val="10"/>
      <color theme="0"/>
      <name val="TH SarabunPSK"/>
      <family val="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  <font>
      <sz val="15"/>
      <color theme="1"/>
      <name val="Chulabhorn Likit Text Light"/>
      <family val="3"/>
    </font>
    <font>
      <b/>
      <sz val="13"/>
      <name val="Chulabhorn Likit Text Light"/>
      <family val="3"/>
      <charset val="22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8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8" fillId="0" borderId="0" applyFont="0" applyFill="0" applyBorder="0" applyAlignment="0" applyProtection="0"/>
    <xf numFmtId="0" fontId="83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5" fillId="0" borderId="0"/>
    <xf numFmtId="0" fontId="85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6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8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6" fillId="0" borderId="0"/>
    <xf numFmtId="0" fontId="50" fillId="0" borderId="0"/>
    <xf numFmtId="0" fontId="50" fillId="0" borderId="0"/>
    <xf numFmtId="0" fontId="85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7" fillId="0" borderId="0"/>
    <xf numFmtId="0" fontId="46" fillId="0" borderId="0"/>
    <xf numFmtId="0" fontId="46" fillId="0" borderId="0"/>
    <xf numFmtId="0" fontId="45" fillId="0" borderId="0"/>
    <xf numFmtId="0" fontId="88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9" fillId="0" borderId="0"/>
    <xf numFmtId="0" fontId="37" fillId="0" borderId="0"/>
    <xf numFmtId="0" fontId="59" fillId="0" borderId="0"/>
    <xf numFmtId="0" fontId="37" fillId="0" borderId="0"/>
    <xf numFmtId="0" fontId="90" fillId="0" borderId="0"/>
    <xf numFmtId="43" fontId="90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9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1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92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93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7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9" fillId="0" borderId="0"/>
    <xf numFmtId="0" fontId="17" fillId="11" borderId="37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0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11" fillId="0" borderId="0"/>
    <xf numFmtId="0" fontId="14" fillId="0" borderId="0"/>
    <xf numFmtId="43" fontId="14" fillId="0" borderId="0" applyFont="0" applyFill="0" applyBorder="0" applyAlignment="0" applyProtection="0"/>
    <xf numFmtId="0" fontId="113" fillId="0" borderId="0"/>
    <xf numFmtId="43" fontId="85" fillId="0" borderId="0" applyFont="0" applyFill="0" applyBorder="0" applyAlignment="0" applyProtection="0"/>
    <xf numFmtId="0" fontId="85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16" fillId="0" borderId="0"/>
    <xf numFmtId="0" fontId="116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7" applyNumberFormat="0" applyFont="0" applyAlignment="0" applyProtection="0"/>
    <xf numFmtId="0" fontId="6" fillId="11" borderId="37" applyNumberFormat="0" applyFont="0" applyAlignment="0" applyProtection="0"/>
    <xf numFmtId="43" fontId="7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8" fillId="0" borderId="0"/>
    <xf numFmtId="0" fontId="3" fillId="0" borderId="0"/>
    <xf numFmtId="0" fontId="78" fillId="0" borderId="0"/>
    <xf numFmtId="0" fontId="119" fillId="0" borderId="0"/>
    <xf numFmtId="0" fontId="120" fillId="0" borderId="0"/>
    <xf numFmtId="0" fontId="2" fillId="0" borderId="0"/>
    <xf numFmtId="0" fontId="122" fillId="0" borderId="0"/>
    <xf numFmtId="0" fontId="123" fillId="0" borderId="0"/>
    <xf numFmtId="0" fontId="124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26" fillId="0" borderId="0"/>
    <xf numFmtId="0" fontId="128" fillId="0" borderId="0"/>
    <xf numFmtId="0" fontId="59" fillId="0" borderId="0"/>
    <xf numFmtId="0" fontId="133" fillId="0" borderId="0"/>
    <xf numFmtId="0" fontId="137" fillId="0" borderId="0"/>
    <xf numFmtId="0" fontId="137" fillId="0" borderId="0"/>
    <xf numFmtId="0" fontId="140" fillId="0" borderId="0"/>
  </cellStyleXfs>
  <cellXfs count="767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1" fillId="0" borderId="0" xfId="0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0" fillId="0" borderId="0" xfId="10" applyFont="1"/>
    <xf numFmtId="43" fontId="112" fillId="0" borderId="0" xfId="55" applyFont="1" applyFill="1" applyAlignment="1">
      <alignment vertical="center"/>
    </xf>
    <xf numFmtId="43" fontId="74" fillId="0" borderId="0" xfId="10" applyNumberFormat="1" applyFont="1"/>
    <xf numFmtId="0" fontId="102" fillId="9" borderId="6" xfId="10" applyFont="1" applyFill="1" applyBorder="1" applyAlignment="1">
      <alignment horizontal="left" vertical="center"/>
    </xf>
    <xf numFmtId="0" fontId="97" fillId="0" borderId="27" xfId="10" applyFont="1" applyBorder="1" applyAlignment="1">
      <alignment horizontal="center"/>
    </xf>
    <xf numFmtId="0" fontId="97" fillId="0" borderId="27" xfId="10" applyFont="1" applyBorder="1" applyAlignment="1">
      <alignment horizontal="left"/>
    </xf>
    <xf numFmtId="0" fontId="97" fillId="0" borderId="0" xfId="10" applyFont="1" applyAlignment="1">
      <alignment horizontal="center"/>
    </xf>
    <xf numFmtId="0" fontId="103" fillId="0" borderId="0" xfId="10" applyFont="1" applyAlignment="1">
      <alignment horizontal="left"/>
    </xf>
    <xf numFmtId="43" fontId="98" fillId="0" borderId="8" xfId="37" applyFont="1" applyBorder="1" applyAlignment="1">
      <alignment horizontal="center" vertical="center" wrapText="1"/>
    </xf>
    <xf numFmtId="43" fontId="76" fillId="0" borderId="0" xfId="55" applyFont="1"/>
    <xf numFmtId="43" fontId="76" fillId="0" borderId="0" xfId="55" applyFont="1" applyFill="1"/>
    <xf numFmtId="43" fontId="103" fillId="6" borderId="11" xfId="37" applyFont="1" applyFill="1" applyBorder="1" applyAlignment="1">
      <alignment horizontal="center"/>
    </xf>
    <xf numFmtId="0" fontId="97" fillId="0" borderId="0" xfId="0" applyFont="1"/>
    <xf numFmtId="43" fontId="98" fillId="0" borderId="8" xfId="37" applyFont="1" applyFill="1" applyBorder="1" applyAlignment="1">
      <alignment horizontal="center" vertical="center"/>
    </xf>
    <xf numFmtId="0" fontId="98" fillId="9" borderId="6" xfId="10" applyFont="1" applyFill="1" applyBorder="1" applyAlignment="1">
      <alignment horizontal="center" vertical="center"/>
    </xf>
    <xf numFmtId="43" fontId="98" fillId="9" borderId="6" xfId="37" applyFont="1" applyFill="1" applyBorder="1" applyAlignment="1">
      <alignment horizontal="center"/>
    </xf>
    <xf numFmtId="43" fontId="97" fillId="0" borderId="27" xfId="37" applyFont="1" applyFill="1" applyBorder="1" applyAlignment="1">
      <alignment horizontal="center"/>
    </xf>
    <xf numFmtId="43" fontId="97" fillId="0" borderId="0" xfId="37" applyFont="1" applyFill="1" applyAlignment="1">
      <alignment horizontal="center"/>
    </xf>
    <xf numFmtId="43" fontId="97" fillId="0" borderId="0" xfId="37" applyFont="1" applyAlignment="1">
      <alignment horizontal="center"/>
    </xf>
    <xf numFmtId="165" fontId="143" fillId="0" borderId="3" xfId="3" applyFont="1" applyFill="1" applyBorder="1" applyAlignment="1">
      <alignment horizontal="center" vertical="center"/>
    </xf>
    <xf numFmtId="43" fontId="104" fillId="6" borderId="18" xfId="37" applyFont="1" applyFill="1" applyBorder="1" applyAlignment="1">
      <alignment horizontal="center"/>
    </xf>
    <xf numFmtId="0" fontId="97" fillId="0" borderId="0" xfId="0" applyFont="1" applyAlignment="1">
      <alignment horizontal="left"/>
    </xf>
    <xf numFmtId="0" fontId="97" fillId="0" borderId="0" xfId="0" applyFont="1" applyAlignment="1">
      <alignment horizontal="center"/>
    </xf>
    <xf numFmtId="0" fontId="76" fillId="0" borderId="0" xfId="0" applyFont="1"/>
    <xf numFmtId="0" fontId="84" fillId="6" borderId="0" xfId="0" applyFont="1" applyFill="1"/>
    <xf numFmtId="0" fontId="105" fillId="6" borderId="0" xfId="0" applyFont="1" applyFill="1"/>
    <xf numFmtId="0" fontId="103" fillId="0" borderId="0" xfId="0" applyFont="1" applyAlignment="1">
      <alignment horizontal="center"/>
    </xf>
    <xf numFmtId="0" fontId="103" fillId="0" borderId="0" xfId="0" applyFont="1"/>
    <xf numFmtId="21" fontId="103" fillId="0" borderId="0" xfId="0" applyNumberFormat="1" applyFont="1"/>
    <xf numFmtId="0" fontId="105" fillId="6" borderId="0" xfId="0" applyFont="1" applyFill="1" applyAlignment="1">
      <alignment horizontal="left"/>
    </xf>
    <xf numFmtId="0" fontId="105" fillId="6" borderId="0" xfId="0" applyFont="1" applyFill="1" applyAlignment="1">
      <alignment horizontal="left" indent="2"/>
    </xf>
    <xf numFmtId="0" fontId="76" fillId="6" borderId="0" xfId="0" applyFont="1" applyFill="1"/>
    <xf numFmtId="0" fontId="103" fillId="6" borderId="0" xfId="0" applyFont="1" applyFill="1"/>
    <xf numFmtId="0" fontId="103" fillId="6" borderId="0" xfId="0" applyFont="1" applyFill="1" applyAlignment="1">
      <alignment horizontal="left"/>
    </xf>
    <xf numFmtId="0" fontId="103" fillId="0" borderId="0" xfId="0" applyFont="1" applyAlignment="1">
      <alignment horizontal="left"/>
    </xf>
    <xf numFmtId="0" fontId="99" fillId="6" borderId="0" xfId="0" applyFont="1" applyFill="1"/>
    <xf numFmtId="0" fontId="129" fillId="6" borderId="0" xfId="0" applyFont="1" applyFill="1"/>
    <xf numFmtId="0" fontId="70" fillId="6" borderId="0" xfId="0" applyFont="1" applyFill="1"/>
    <xf numFmtId="0" fontId="129" fillId="6" borderId="18" xfId="0" applyFont="1" applyFill="1" applyBorder="1"/>
    <xf numFmtId="0" fontId="99" fillId="6" borderId="0" xfId="0" applyFont="1" applyFill="1" applyAlignment="1">
      <alignment horizontal="left"/>
    </xf>
    <xf numFmtId="0" fontId="72" fillId="6" borderId="0" xfId="0" applyFont="1" applyFill="1" applyAlignment="1">
      <alignment horizontal="left" vertical="top" wrapText="1"/>
    </xf>
    <xf numFmtId="0" fontId="117" fillId="0" borderId="0" xfId="0" applyFont="1"/>
    <xf numFmtId="0" fontId="76" fillId="0" borderId="0" xfId="110" applyFont="1"/>
    <xf numFmtId="0" fontId="112" fillId="0" borderId="0" xfId="110" applyFont="1" applyAlignment="1">
      <alignment horizontal="center" vertical="center"/>
    </xf>
    <xf numFmtId="0" fontId="112" fillId="0" borderId="0" xfId="110" applyFont="1" applyAlignment="1">
      <alignment vertical="center"/>
    </xf>
    <xf numFmtId="43" fontId="112" fillId="0" borderId="0" xfId="55" applyFont="1" applyAlignment="1">
      <alignment vertical="center"/>
    </xf>
    <xf numFmtId="0" fontId="74" fillId="0" borderId="0" xfId="0" applyFont="1" applyAlignment="1">
      <alignment horizontal="center"/>
    </xf>
    <xf numFmtId="0" fontId="129" fillId="0" borderId="0" xfId="0" applyFont="1" applyAlignment="1">
      <alignment horizontal="left" vertical="center"/>
    </xf>
    <xf numFmtId="165" fontId="129" fillId="0" borderId="0" xfId="3" applyFont="1" applyFill="1" applyBorder="1" applyAlignment="1">
      <alignment horizontal="center" vertical="center"/>
    </xf>
    <xf numFmtId="165" fontId="129" fillId="0" borderId="0" xfId="3" applyFont="1" applyFill="1" applyBorder="1" applyAlignment="1">
      <alignment vertical="center"/>
    </xf>
    <xf numFmtId="165" fontId="143" fillId="0" borderId="27" xfId="3" applyFont="1" applyFill="1" applyBorder="1" applyAlignment="1">
      <alignment horizontal="center" vertical="center"/>
    </xf>
    <xf numFmtId="0" fontId="145" fillId="0" borderId="0" xfId="0" applyFont="1" applyAlignment="1">
      <alignment vertical="center"/>
    </xf>
    <xf numFmtId="165" fontId="146" fillId="0" borderId="0" xfId="3" applyFont="1" applyAlignment="1">
      <alignment vertical="center"/>
    </xf>
    <xf numFmtId="165" fontId="146" fillId="0" borderId="0" xfId="3" applyFont="1"/>
    <xf numFmtId="165" fontId="129" fillId="0" borderId="0" xfId="3" applyFont="1" applyFill="1" applyAlignment="1">
      <alignment horizontal="center" vertical="center"/>
    </xf>
    <xf numFmtId="165" fontId="129" fillId="0" borderId="0" xfId="3" applyFont="1"/>
    <xf numFmtId="0" fontId="145" fillId="0" borderId="0" xfId="0" applyFont="1"/>
    <xf numFmtId="0" fontId="147" fillId="0" borderId="0" xfId="0" applyFont="1" applyAlignment="1">
      <alignment horizontal="left" vertical="center"/>
    </xf>
    <xf numFmtId="0" fontId="147" fillId="0" borderId="0" xfId="0" applyFont="1" applyAlignment="1">
      <alignment horizontal="left"/>
    </xf>
    <xf numFmtId="0" fontId="147" fillId="0" borderId="0" xfId="0" applyFont="1" applyAlignment="1">
      <alignment horizontal="right"/>
    </xf>
    <xf numFmtId="0" fontId="148" fillId="0" borderId="0" xfId="0" applyFont="1"/>
    <xf numFmtId="165" fontId="147" fillId="0" borderId="0" xfId="3" applyFont="1"/>
    <xf numFmtId="0" fontId="129" fillId="0" borderId="0" xfId="0" applyFont="1"/>
    <xf numFmtId="165" fontId="129" fillId="0" borderId="0" xfId="3" applyFont="1" applyAlignment="1">
      <alignment vertical="center"/>
    </xf>
    <xf numFmtId="0" fontId="129" fillId="0" borderId="11" xfId="0" applyFont="1" applyBorder="1" applyAlignment="1">
      <alignment horizontal="center"/>
    </xf>
    <xf numFmtId="0" fontId="129" fillId="0" borderId="11" xfId="0" applyFont="1" applyBorder="1"/>
    <xf numFmtId="0" fontId="144" fillId="0" borderId="0" xfId="0" applyFont="1"/>
    <xf numFmtId="165" fontId="130" fillId="0" borderId="3" xfId="3" applyFont="1" applyBorder="1" applyAlignment="1">
      <alignment horizontal="center" vertical="center"/>
    </xf>
    <xf numFmtId="165" fontId="130" fillId="0" borderId="3" xfId="3" applyFont="1" applyFill="1" applyBorder="1" applyAlignment="1">
      <alignment horizontal="center" vertical="center"/>
    </xf>
    <xf numFmtId="0" fontId="95" fillId="0" borderId="0" xfId="0" applyFont="1"/>
    <xf numFmtId="43" fontId="101" fillId="0" borderId="3" xfId="55" applyFont="1" applyBorder="1" applyAlignment="1">
      <alignment horizontal="center" vertical="center"/>
    </xf>
    <xf numFmtId="0" fontId="101" fillId="0" borderId="0" xfId="0" applyFont="1" applyAlignment="1">
      <alignment vertical="center"/>
    </xf>
    <xf numFmtId="43" fontId="99" fillId="0" borderId="0" xfId="55" applyFont="1"/>
    <xf numFmtId="0" fontId="101" fillId="0" borderId="0" xfId="0" applyFont="1" applyAlignment="1">
      <alignment horizontal="center" vertical="center"/>
    </xf>
    <xf numFmtId="0" fontId="99" fillId="6" borderId="3" xfId="0" applyFont="1" applyFill="1" applyBorder="1" applyAlignment="1">
      <alignment horizontal="center" vertical="center"/>
    </xf>
    <xf numFmtId="0" fontId="99" fillId="6" borderId="3" xfId="0" applyFont="1" applyFill="1" applyBorder="1" applyAlignment="1">
      <alignment vertical="center" wrapText="1"/>
    </xf>
    <xf numFmtId="43" fontId="99" fillId="6" borderId="3" xfId="55" applyFont="1" applyFill="1" applyBorder="1" applyAlignment="1">
      <alignment vertical="center"/>
    </xf>
    <xf numFmtId="43" fontId="99" fillId="0" borderId="3" xfId="55" applyFont="1" applyBorder="1" applyAlignment="1">
      <alignment vertical="center"/>
    </xf>
    <xf numFmtId="43" fontId="99" fillId="0" borderId="3" xfId="55" applyFont="1" applyFill="1" applyBorder="1" applyAlignment="1">
      <alignment vertical="center"/>
    </xf>
    <xf numFmtId="0" fontId="99" fillId="6" borderId="0" xfId="0" applyFont="1" applyFill="1" applyAlignment="1">
      <alignment vertical="center"/>
    </xf>
    <xf numFmtId="0" fontId="99" fillId="0" borderId="3" xfId="0" applyFont="1" applyBorder="1" applyAlignment="1">
      <alignment horizontal="left" vertical="center" wrapText="1"/>
    </xf>
    <xf numFmtId="0" fontId="99" fillId="0" borderId="0" xfId="0" applyFont="1" applyAlignment="1">
      <alignment vertical="center"/>
    </xf>
    <xf numFmtId="0" fontId="99" fillId="0" borderId="0" xfId="0" applyFont="1"/>
    <xf numFmtId="0" fontId="99" fillId="0" borderId="3" xfId="0" applyFont="1" applyBorder="1" applyAlignment="1">
      <alignment vertical="center" wrapText="1"/>
    </xf>
    <xf numFmtId="0" fontId="101" fillId="6" borderId="0" xfId="0" applyFont="1" applyFill="1" applyAlignment="1">
      <alignment vertical="center"/>
    </xf>
    <xf numFmtId="0" fontId="99" fillId="6" borderId="3" xfId="0" applyFont="1" applyFill="1" applyBorder="1" applyAlignment="1">
      <alignment horizontal="left" vertical="center" wrapText="1"/>
    </xf>
    <xf numFmtId="0" fontId="99" fillId="0" borderId="0" xfId="0" applyFont="1" applyAlignment="1">
      <alignment horizontal="center"/>
    </xf>
    <xf numFmtId="0" fontId="98" fillId="9" borderId="6" xfId="37" applyNumberFormat="1" applyFont="1" applyFill="1" applyBorder="1" applyAlignment="1">
      <alignment horizontal="center" vertical="center"/>
    </xf>
    <xf numFmtId="0" fontId="103" fillId="6" borderId="14" xfId="10" applyFont="1" applyFill="1" applyBorder="1" applyAlignment="1">
      <alignment horizontal="center"/>
    </xf>
    <xf numFmtId="0" fontId="103" fillId="6" borderId="14" xfId="10" applyFont="1" applyFill="1" applyBorder="1" applyAlignment="1">
      <alignment horizontal="left"/>
    </xf>
    <xf numFmtId="43" fontId="103" fillId="6" borderId="14" xfId="37" applyFont="1" applyFill="1" applyBorder="1" applyAlignment="1">
      <alignment horizontal="center"/>
    </xf>
    <xf numFmtId="43" fontId="103" fillId="6" borderId="14" xfId="10" applyNumberFormat="1" applyFont="1" applyFill="1" applyBorder="1" applyAlignment="1">
      <alignment horizontal="center"/>
    </xf>
    <xf numFmtId="43" fontId="76" fillId="6" borderId="0" xfId="10" applyNumberFormat="1" applyFont="1" applyFill="1"/>
    <xf numFmtId="165" fontId="76" fillId="6" borderId="0" xfId="10" applyNumberFormat="1" applyFont="1" applyFill="1"/>
    <xf numFmtId="0" fontId="76" fillId="6" borderId="0" xfId="10" applyFont="1" applyFill="1"/>
    <xf numFmtId="0" fontId="103" fillId="6" borderId="11" xfId="10" applyFont="1" applyFill="1" applyBorder="1" applyAlignment="1">
      <alignment horizontal="center"/>
    </xf>
    <xf numFmtId="0" fontId="103" fillId="6" borderId="11" xfId="10" applyFont="1" applyFill="1" applyBorder="1" applyAlignment="1">
      <alignment horizontal="left"/>
    </xf>
    <xf numFmtId="0" fontId="104" fillId="6" borderId="18" xfId="10" applyFont="1" applyFill="1" applyBorder="1" applyAlignment="1">
      <alignment horizontal="center"/>
    </xf>
    <xf numFmtId="0" fontId="104" fillId="6" borderId="18" xfId="10" applyFont="1" applyFill="1" applyBorder="1" applyAlignment="1">
      <alignment horizontal="left"/>
    </xf>
    <xf numFmtId="0" fontId="108" fillId="6" borderId="0" xfId="10" applyFont="1" applyFill="1"/>
    <xf numFmtId="0" fontId="82" fillId="0" borderId="0" xfId="0" applyFont="1"/>
    <xf numFmtId="0" fontId="150" fillId="0" borderId="3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95" fillId="4" borderId="6" xfId="0" applyFont="1" applyFill="1" applyBorder="1" applyAlignment="1">
      <alignment horizontal="center" vertical="center"/>
    </xf>
    <xf numFmtId="0" fontId="114" fillId="4" borderId="6" xfId="0" applyFont="1" applyFill="1" applyBorder="1" applyAlignment="1">
      <alignment horizontal="center" vertical="center"/>
    </xf>
    <xf numFmtId="0" fontId="95" fillId="0" borderId="13" xfId="0" applyFont="1" applyBorder="1" applyAlignment="1">
      <alignment horizontal="center" vertical="center"/>
    </xf>
    <xf numFmtId="0" fontId="114" fillId="0" borderId="13" xfId="0" applyFont="1" applyBorder="1" applyAlignment="1">
      <alignment horizontal="left" vertical="center"/>
    </xf>
    <xf numFmtId="0" fontId="121" fillId="0" borderId="3" xfId="0" applyFont="1" applyBorder="1" applyAlignment="1">
      <alignment horizontal="left" vertical="center"/>
    </xf>
    <xf numFmtId="43" fontId="150" fillId="0" borderId="3" xfId="0" applyNumberFormat="1" applyFont="1" applyBorder="1" applyAlignment="1">
      <alignment horizontal="left" vertical="center"/>
    </xf>
    <xf numFmtId="0" fontId="151" fillId="0" borderId="3" xfId="0" applyFont="1" applyBorder="1" applyAlignment="1">
      <alignment horizontal="center" vertical="center"/>
    </xf>
    <xf numFmtId="49" fontId="152" fillId="0" borderId="3" xfId="0" applyNumberFormat="1" applyFont="1" applyBorder="1" applyAlignment="1">
      <alignment horizontal="left" vertical="center" wrapText="1"/>
    </xf>
    <xf numFmtId="0" fontId="153" fillId="0" borderId="0" xfId="0" applyFont="1" applyAlignment="1">
      <alignment vertical="center"/>
    </xf>
    <xf numFmtId="0" fontId="106" fillId="0" borderId="3" xfId="0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117" fillId="6" borderId="0" xfId="0" applyFont="1" applyFill="1" applyAlignment="1">
      <alignment horizontal="center" vertical="top"/>
    </xf>
    <xf numFmtId="0" fontId="99" fillId="0" borderId="0" xfId="183" applyFont="1" applyAlignment="1">
      <alignment horizontal="left" vertical="center" wrapText="1"/>
    </xf>
    <xf numFmtId="0" fontId="105" fillId="0" borderId="0" xfId="0" applyFont="1" applyAlignment="1">
      <alignment vertical="center"/>
    </xf>
    <xf numFmtId="0" fontId="155" fillId="0" borderId="0" xfId="0" applyFont="1" applyAlignment="1">
      <alignment vertical="top"/>
    </xf>
    <xf numFmtId="0" fontId="117" fillId="6" borderId="0" xfId="0" applyFont="1" applyFill="1" applyAlignment="1">
      <alignment horizontal="center" vertical="center"/>
    </xf>
    <xf numFmtId="0" fontId="155" fillId="6" borderId="0" xfId="0" applyFont="1" applyFill="1" applyAlignment="1">
      <alignment vertical="top"/>
    </xf>
    <xf numFmtId="0" fontId="99" fillId="6" borderId="0" xfId="183" applyFont="1" applyFill="1" applyAlignment="1">
      <alignment horizontal="left" vertical="center" wrapText="1"/>
    </xf>
    <xf numFmtId="0" fontId="155" fillId="0" borderId="0" xfId="0" applyFont="1" applyAlignment="1">
      <alignment vertical="center"/>
    </xf>
    <xf numFmtId="0" fontId="156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top"/>
    </xf>
    <xf numFmtId="0" fontId="158" fillId="0" borderId="0" xfId="0" applyFont="1" applyAlignment="1">
      <alignment vertical="center" wrapText="1"/>
    </xf>
    <xf numFmtId="0" fontId="158" fillId="0" borderId="0" xfId="0" applyFont="1" applyAlignment="1">
      <alignment vertical="center"/>
    </xf>
    <xf numFmtId="0" fontId="155" fillId="0" borderId="0" xfId="0" applyFont="1"/>
    <xf numFmtId="0" fontId="158" fillId="0" borderId="0" xfId="0" applyFont="1" applyAlignment="1">
      <alignment horizontal="center" vertical="center"/>
    </xf>
    <xf numFmtId="0" fontId="117" fillId="0" borderId="0" xfId="0" quotePrefix="1" applyFont="1" applyAlignment="1">
      <alignment horizontal="center" vertical="center"/>
    </xf>
    <xf numFmtId="165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vertical="center" wrapText="1"/>
    </xf>
    <xf numFmtId="0" fontId="117" fillId="0" borderId="0" xfId="0" applyFont="1" applyAlignment="1">
      <alignment vertical="center"/>
    </xf>
    <xf numFmtId="0" fontId="127" fillId="0" borderId="0" xfId="0" applyFont="1" applyAlignment="1">
      <alignment vertical="center"/>
    </xf>
    <xf numFmtId="0" fontId="159" fillId="0" borderId="0" xfId="0" applyFont="1" applyAlignment="1">
      <alignment horizontal="center"/>
    </xf>
    <xf numFmtId="0" fontId="160" fillId="0" borderId="0" xfId="0" applyFont="1"/>
    <xf numFmtId="0" fontId="162" fillId="0" borderId="0" xfId="0" applyFont="1"/>
    <xf numFmtId="0" fontId="134" fillId="0" borderId="0" xfId="0" applyFont="1" applyAlignment="1">
      <alignment vertical="center"/>
    </xf>
    <xf numFmtId="0" fontId="162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63" fillId="7" borderId="6" xfId="0" applyFont="1" applyFill="1" applyBorder="1" applyAlignment="1">
      <alignment horizontal="center" vertical="center"/>
    </xf>
    <xf numFmtId="0" fontId="163" fillId="5" borderId="13" xfId="0" applyFont="1" applyFill="1" applyBorder="1" applyAlignment="1">
      <alignment horizontal="center" vertical="center"/>
    </xf>
    <xf numFmtId="0" fontId="163" fillId="5" borderId="13" xfId="0" applyFont="1" applyFill="1" applyBorder="1" applyAlignment="1">
      <alignment horizontal="center" vertical="center" shrinkToFit="1"/>
    </xf>
    <xf numFmtId="0" fontId="138" fillId="0" borderId="0" xfId="0" applyFont="1" applyAlignment="1">
      <alignment vertical="center"/>
    </xf>
    <xf numFmtId="0" fontId="134" fillId="0" borderId="22" xfId="0" applyFont="1" applyBorder="1" applyAlignment="1">
      <alignment horizontal="center" vertical="center"/>
    </xf>
    <xf numFmtId="166" fontId="134" fillId="0" borderId="22" xfId="0" applyNumberFormat="1" applyFont="1" applyBorder="1" applyAlignment="1">
      <alignment horizontal="center" vertical="center"/>
    </xf>
    <xf numFmtId="0" fontId="134" fillId="0" borderId="11" xfId="0" applyFont="1" applyBorder="1" applyAlignment="1">
      <alignment horizontal="center" vertical="center"/>
    </xf>
    <xf numFmtId="166" fontId="134" fillId="0" borderId="11" xfId="0" applyNumberFormat="1" applyFont="1" applyBorder="1" applyAlignment="1">
      <alignment horizontal="center" vertical="center"/>
    </xf>
    <xf numFmtId="0" fontId="134" fillId="0" borderId="11" xfId="0" applyFont="1" applyBorder="1" applyAlignment="1">
      <alignment vertical="center" wrapText="1"/>
    </xf>
    <xf numFmtId="0" fontId="138" fillId="0" borderId="0" xfId="0" applyFont="1"/>
    <xf numFmtId="0" fontId="134" fillId="0" borderId="18" xfId="0" applyFont="1" applyBorder="1" applyAlignment="1">
      <alignment horizontal="center" vertical="center"/>
    </xf>
    <xf numFmtId="166" fontId="134" fillId="0" borderId="18" xfId="0" applyNumberFormat="1" applyFont="1" applyBorder="1" applyAlignment="1">
      <alignment horizontal="center" vertical="center"/>
    </xf>
    <xf numFmtId="49" fontId="134" fillId="0" borderId="18" xfId="0" applyNumberFormat="1" applyFont="1" applyBorder="1" applyAlignment="1">
      <alignment horizontal="left" vertical="center" wrapText="1"/>
    </xf>
    <xf numFmtId="0" fontId="162" fillId="0" borderId="0" xfId="0" applyFont="1" applyAlignment="1">
      <alignment vertical="center"/>
    </xf>
    <xf numFmtId="0" fontId="163" fillId="5" borderId="3" xfId="0" applyFont="1" applyFill="1" applyBorder="1" applyAlignment="1">
      <alignment horizontal="center" vertical="center"/>
    </xf>
    <xf numFmtId="166" fontId="163" fillId="5" borderId="3" xfId="0" applyNumberFormat="1" applyFont="1" applyFill="1" applyBorder="1" applyAlignment="1">
      <alignment horizontal="center" vertical="center"/>
    </xf>
    <xf numFmtId="0" fontId="134" fillId="0" borderId="11" xfId="0" applyFont="1" applyBorder="1" applyAlignment="1">
      <alignment vertical="center"/>
    </xf>
    <xf numFmtId="0" fontId="134" fillId="0" borderId="18" xfId="0" applyFont="1" applyBorder="1" applyAlignment="1">
      <alignment vertical="center"/>
    </xf>
    <xf numFmtId="43" fontId="134" fillId="0" borderId="11" xfId="0" applyNumberFormat="1" applyFont="1" applyBorder="1" applyAlignment="1">
      <alignment horizontal="center" vertical="center"/>
    </xf>
    <xf numFmtId="0" fontId="163" fillId="0" borderId="0" xfId="0" applyFont="1" applyAlignment="1">
      <alignment vertical="center"/>
    </xf>
    <xf numFmtId="0" fontId="134" fillId="0" borderId="22" xfId="0" applyFont="1" applyBorder="1" applyAlignment="1">
      <alignment vertical="center" wrapText="1"/>
    </xf>
    <xf numFmtId="0" fontId="134" fillId="0" borderId="18" xfId="0" applyFont="1" applyBorder="1" applyAlignment="1">
      <alignment vertical="center" wrapText="1"/>
    </xf>
    <xf numFmtId="0" fontId="134" fillId="0" borderId="0" xfId="0" applyFont="1" applyAlignment="1">
      <alignment horizontal="center"/>
    </xf>
    <xf numFmtId="0" fontId="129" fillId="0" borderId="0" xfId="0" applyFont="1" applyAlignment="1">
      <alignment horizontal="center" vertical="center"/>
    </xf>
    <xf numFmtId="0" fontId="129" fillId="0" borderId="0" xfId="0" applyFont="1" applyAlignment="1">
      <alignment vertical="center"/>
    </xf>
    <xf numFmtId="0" fontId="129" fillId="0" borderId="0" xfId="0" applyFont="1" applyAlignment="1">
      <alignment horizontal="center"/>
    </xf>
    <xf numFmtId="0" fontId="166" fillId="25" borderId="38" xfId="25" applyFont="1" applyFill="1" applyBorder="1" applyAlignment="1">
      <alignment horizontal="center" vertical="center" wrapText="1" readingOrder="1"/>
    </xf>
    <xf numFmtId="0" fontId="166" fillId="26" borderId="38" xfId="25" applyFont="1" applyFill="1" applyBorder="1" applyAlignment="1">
      <alignment horizontal="center" vertical="center" wrapText="1" readingOrder="1"/>
    </xf>
    <xf numFmtId="0" fontId="166" fillId="5" borderId="38" xfId="25" applyFont="1" applyFill="1" applyBorder="1" applyAlignment="1">
      <alignment horizontal="center" vertical="center" wrapText="1" readingOrder="1"/>
    </xf>
    <xf numFmtId="49" fontId="167" fillId="0" borderId="38" xfId="55" applyNumberFormat="1" applyFont="1" applyFill="1" applyBorder="1" applyAlignment="1">
      <alignment horizontal="center" vertical="center" wrapText="1" readingOrder="1"/>
    </xf>
    <xf numFmtId="167" fontId="96" fillId="0" borderId="38" xfId="55" applyNumberFormat="1" applyFont="1" applyFill="1" applyBorder="1" applyAlignment="1">
      <alignment vertical="center" wrapText="1"/>
    </xf>
    <xf numFmtId="168" fontId="159" fillId="0" borderId="38" xfId="15" applyNumberFormat="1" applyFont="1" applyBorder="1" applyAlignment="1">
      <alignment horizontal="right" vertical="center" wrapText="1"/>
    </xf>
    <xf numFmtId="167" fontId="96" fillId="0" borderId="38" xfId="55" applyNumberFormat="1" applyFont="1" applyFill="1" applyBorder="1" applyAlignment="1">
      <alignment horizontal="right" vertical="center" wrapText="1"/>
    </xf>
    <xf numFmtId="2" fontId="96" fillId="0" borderId="38" xfId="55" applyNumberFormat="1" applyFont="1" applyFill="1" applyBorder="1" applyAlignment="1">
      <alignment horizontal="center" vertical="center" wrapText="1"/>
    </xf>
    <xf numFmtId="167" fontId="96" fillId="0" borderId="38" xfId="55" applyNumberFormat="1" applyFont="1" applyFill="1" applyBorder="1" applyAlignment="1">
      <alignment horizontal="center" vertical="center" wrapText="1"/>
    </xf>
    <xf numFmtId="43" fontId="96" fillId="0" borderId="38" xfId="55" applyFont="1" applyFill="1" applyBorder="1" applyAlignment="1">
      <alignment vertical="center" wrapText="1"/>
    </xf>
    <xf numFmtId="49" fontId="139" fillId="7" borderId="38" xfId="55" applyNumberFormat="1" applyFont="1" applyFill="1" applyBorder="1" applyAlignment="1">
      <alignment horizontal="center" vertical="center" wrapText="1" readingOrder="1"/>
    </xf>
    <xf numFmtId="167" fontId="139" fillId="7" borderId="38" xfId="55" applyNumberFormat="1" applyFont="1" applyFill="1" applyBorder="1" applyAlignment="1">
      <alignment vertical="center" wrapText="1"/>
    </xf>
    <xf numFmtId="168" fontId="139" fillId="7" borderId="38" xfId="15" applyNumberFormat="1" applyFont="1" applyFill="1" applyBorder="1" applyAlignment="1">
      <alignment horizontal="right" vertical="center" wrapText="1"/>
    </xf>
    <xf numFmtId="167" fontId="139" fillId="7" borderId="38" xfId="55" applyNumberFormat="1" applyFont="1" applyFill="1" applyBorder="1" applyAlignment="1">
      <alignment horizontal="right" vertical="center" wrapText="1"/>
    </xf>
    <xf numFmtId="2" fontId="96" fillId="7" borderId="38" xfId="55" applyNumberFormat="1" applyFont="1" applyFill="1" applyBorder="1" applyAlignment="1">
      <alignment horizontal="center" vertical="center" wrapText="1"/>
    </xf>
    <xf numFmtId="43" fontId="96" fillId="7" borderId="38" xfId="55" applyFont="1" applyFill="1" applyBorder="1" applyAlignment="1">
      <alignment vertical="center" wrapText="1"/>
    </xf>
    <xf numFmtId="0" fontId="168" fillId="0" borderId="0" xfId="0" applyFont="1"/>
    <xf numFmtId="0" fontId="169" fillId="0" borderId="0" xfId="0" applyFont="1"/>
    <xf numFmtId="167" fontId="169" fillId="0" borderId="0" xfId="0" applyNumberFormat="1" applyFont="1"/>
    <xf numFmtId="0" fontId="15" fillId="0" borderId="0" xfId="0" applyFont="1"/>
    <xf numFmtId="0" fontId="170" fillId="0" borderId="0" xfId="15" applyFont="1" applyAlignment="1">
      <alignment horizontal="left" vertical="center" wrapText="1"/>
    </xf>
    <xf numFmtId="0" fontId="170" fillId="0" borderId="0" xfId="15" applyFont="1" applyAlignment="1">
      <alignment vertical="center" wrapText="1"/>
    </xf>
    <xf numFmtId="43" fontId="168" fillId="0" borderId="0" xfId="0" applyNumberFormat="1" applyFont="1"/>
    <xf numFmtId="2" fontId="168" fillId="0" borderId="0" xfId="0" applyNumberFormat="1" applyFont="1"/>
    <xf numFmtId="167" fontId="168" fillId="0" borderId="0" xfId="0" applyNumberFormat="1" applyFont="1"/>
    <xf numFmtId="2" fontId="169" fillId="0" borderId="0" xfId="0" applyNumberFormat="1" applyFont="1"/>
    <xf numFmtId="43" fontId="169" fillId="0" borderId="0" xfId="0" applyNumberFormat="1" applyFont="1"/>
    <xf numFmtId="0" fontId="172" fillId="0" borderId="0" xfId="10" applyFont="1" applyAlignment="1">
      <alignment vertical="center"/>
    </xf>
    <xf numFmtId="43" fontId="142" fillId="0" borderId="0" xfId="37" applyFont="1" applyAlignment="1">
      <alignment vertical="center"/>
    </xf>
    <xf numFmtId="0" fontId="142" fillId="0" borderId="0" xfId="10" applyFont="1" applyAlignment="1">
      <alignment vertical="center"/>
    </xf>
    <xf numFmtId="43" fontId="103" fillId="6" borderId="11" xfId="10" applyNumberFormat="1" applyFont="1" applyFill="1" applyBorder="1" applyAlignment="1">
      <alignment horizontal="center"/>
    </xf>
    <xf numFmtId="43" fontId="103" fillId="6" borderId="18" xfId="10" applyNumberFormat="1" applyFont="1" applyFill="1" applyBorder="1" applyAlignment="1">
      <alignment horizontal="center"/>
    </xf>
    <xf numFmtId="0" fontId="144" fillId="6" borderId="0" xfId="0" applyFont="1" applyFill="1"/>
    <xf numFmtId="0" fontId="173" fillId="6" borderId="0" xfId="0" applyFont="1" applyFill="1"/>
    <xf numFmtId="0" fontId="174" fillId="6" borderId="0" xfId="0" applyFont="1" applyFill="1"/>
    <xf numFmtId="0" fontId="132" fillId="6" borderId="10" xfId="0" applyFont="1" applyFill="1" applyBorder="1" applyAlignment="1">
      <alignment horizontal="center"/>
    </xf>
    <xf numFmtId="0" fontId="132" fillId="6" borderId="11" xfId="0" applyFont="1" applyFill="1" applyBorder="1" applyAlignment="1">
      <alignment horizontal="center"/>
    </xf>
    <xf numFmtId="0" fontId="132" fillId="6" borderId="33" xfId="0" applyFont="1" applyFill="1" applyBorder="1" applyAlignment="1">
      <alignment shrinkToFit="1"/>
    </xf>
    <xf numFmtId="0" fontId="132" fillId="6" borderId="14" xfId="0" applyFont="1" applyFill="1" applyBorder="1" applyAlignment="1">
      <alignment horizontal="center"/>
    </xf>
    <xf numFmtId="0" fontId="132" fillId="0" borderId="33" xfId="0" applyFont="1" applyBorder="1" applyAlignment="1">
      <alignment shrinkToFit="1"/>
    </xf>
    <xf numFmtId="0" fontId="129" fillId="6" borderId="11" xfId="0" applyFont="1" applyFill="1" applyBorder="1" applyAlignment="1">
      <alignment horizontal="center"/>
    </xf>
    <xf numFmtId="0" fontId="129" fillId="0" borderId="33" xfId="0" applyFont="1" applyBorder="1" applyAlignment="1">
      <alignment shrinkToFit="1"/>
    </xf>
    <xf numFmtId="0" fontId="129" fillId="6" borderId="18" xfId="0" applyFont="1" applyFill="1" applyBorder="1" applyAlignment="1">
      <alignment horizontal="left"/>
    </xf>
    <xf numFmtId="0" fontId="130" fillId="6" borderId="3" xfId="0" applyFont="1" applyFill="1" applyBorder="1" applyAlignment="1">
      <alignment horizontal="center" vertical="center"/>
    </xf>
    <xf numFmtId="0" fontId="173" fillId="0" borderId="0" xfId="0" applyFont="1"/>
    <xf numFmtId="0" fontId="173" fillId="0" borderId="0" xfId="0" applyFont="1" applyAlignment="1">
      <alignment vertical="center"/>
    </xf>
    <xf numFmtId="0" fontId="130" fillId="5" borderId="6" xfId="0" applyFont="1" applyFill="1" applyBorder="1"/>
    <xf numFmtId="0" fontId="130" fillId="5" borderId="6" xfId="0" applyFont="1" applyFill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29" fillId="0" borderId="10" xfId="0" applyFont="1" applyBorder="1"/>
    <xf numFmtId="0" fontId="132" fillId="0" borderId="18" xfId="0" applyFont="1" applyBorder="1"/>
    <xf numFmtId="0" fontId="129" fillId="0" borderId="18" xfId="0" applyFont="1" applyBorder="1" applyAlignment="1">
      <alignment horizontal="center"/>
    </xf>
    <xf numFmtId="0" fontId="129" fillId="0" borderId="18" xfId="0" applyFont="1" applyBorder="1"/>
    <xf numFmtId="0" fontId="175" fillId="0" borderId="0" xfId="0" applyFont="1"/>
    <xf numFmtId="0" fontId="0" fillId="6" borderId="0" xfId="0" applyFill="1"/>
    <xf numFmtId="0" fontId="158" fillId="0" borderId="0" xfId="15" applyFont="1" applyAlignment="1">
      <alignment horizontal="left" vertical="center"/>
    </xf>
    <xf numFmtId="0" fontId="158" fillId="0" borderId="0" xfId="15" applyFont="1" applyAlignment="1">
      <alignment vertical="center" wrapText="1"/>
    </xf>
    <xf numFmtId="0" fontId="162" fillId="6" borderId="0" xfId="0" applyFont="1" applyFill="1" applyAlignment="1">
      <alignment vertical="center"/>
    </xf>
    <xf numFmtId="0" fontId="134" fillId="6" borderId="11" xfId="0" applyFont="1" applyFill="1" applyBorder="1" applyAlignment="1">
      <alignment vertical="center"/>
    </xf>
    <xf numFmtId="166" fontId="134" fillId="6" borderId="11" xfId="0" applyNumberFormat="1" applyFont="1" applyFill="1" applyBorder="1" applyAlignment="1">
      <alignment horizontal="center" vertical="center"/>
    </xf>
    <xf numFmtId="0" fontId="134" fillId="6" borderId="11" xfId="0" applyFont="1" applyFill="1" applyBorder="1" applyAlignment="1">
      <alignment horizontal="center" vertical="center"/>
    </xf>
    <xf numFmtId="0" fontId="138" fillId="6" borderId="0" xfId="0" applyFont="1" applyFill="1" applyAlignment="1">
      <alignment vertical="center"/>
    </xf>
    <xf numFmtId="49" fontId="134" fillId="6" borderId="11" xfId="0" applyNumberFormat="1" applyFont="1" applyFill="1" applyBorder="1" applyAlignment="1">
      <alignment vertical="center" wrapText="1"/>
    </xf>
    <xf numFmtId="0" fontId="138" fillId="6" borderId="0" xfId="0" applyFont="1" applyFill="1"/>
    <xf numFmtId="49" fontId="134" fillId="6" borderId="11" xfId="0" applyNumberFormat="1" applyFont="1" applyFill="1" applyBorder="1" applyAlignment="1">
      <alignment horizontal="left" vertical="center" wrapText="1"/>
    </xf>
    <xf numFmtId="49" fontId="134" fillId="6" borderId="11" xfId="110" applyNumberFormat="1" applyFont="1" applyFill="1" applyBorder="1" applyAlignment="1">
      <alignment vertical="center" wrapText="1"/>
    </xf>
    <xf numFmtId="0" fontId="134" fillId="6" borderId="18" xfId="0" applyFont="1" applyFill="1" applyBorder="1" applyAlignment="1">
      <alignment horizontal="center" vertical="center"/>
    </xf>
    <xf numFmtId="166" fontId="134" fillId="6" borderId="18" xfId="0" applyNumberFormat="1" applyFont="1" applyFill="1" applyBorder="1" applyAlignment="1">
      <alignment horizontal="center" vertical="center"/>
    </xf>
    <xf numFmtId="0" fontId="134" fillId="6" borderId="11" xfId="0" applyFont="1" applyFill="1" applyBorder="1" applyAlignment="1">
      <alignment vertical="center" wrapText="1"/>
    </xf>
    <xf numFmtId="49" fontId="134" fillId="6" borderId="18" xfId="110" applyNumberFormat="1" applyFont="1" applyFill="1" applyBorder="1" applyAlignment="1">
      <alignment vertical="center" wrapText="1"/>
    </xf>
    <xf numFmtId="0" fontId="147" fillId="0" borderId="0" xfId="0" applyFont="1" applyAlignment="1">
      <alignment horizontal="center" vertical="center"/>
    </xf>
    <xf numFmtId="0" fontId="98" fillId="9" borderId="6" xfId="37" applyNumberFormat="1" applyFont="1" applyFill="1" applyBorder="1" applyAlignment="1">
      <alignment horizontal="center"/>
    </xf>
    <xf numFmtId="43" fontId="99" fillId="6" borderId="3" xfId="55" applyFont="1" applyFill="1" applyBorder="1" applyAlignment="1">
      <alignment vertical="center" wrapText="1"/>
    </xf>
    <xf numFmtId="0" fontId="99" fillId="6" borderId="0" xfId="0" applyFont="1" applyFill="1" applyAlignment="1">
      <alignment vertical="center" wrapText="1"/>
    </xf>
    <xf numFmtId="0" fontId="129" fillId="6" borderId="10" xfId="10" applyFont="1" applyFill="1" applyBorder="1" applyAlignment="1">
      <alignment horizontal="center" vertical="center"/>
    </xf>
    <xf numFmtId="0" fontId="144" fillId="6" borderId="0" xfId="10" applyFont="1" applyFill="1"/>
    <xf numFmtId="0" fontId="129" fillId="6" borderId="11" xfId="10" applyFont="1" applyFill="1" applyBorder="1" applyAlignment="1">
      <alignment horizontal="center" vertical="center"/>
    </xf>
    <xf numFmtId="43" fontId="129" fillId="6" borderId="11" xfId="37" applyFont="1" applyFill="1" applyBorder="1" applyAlignment="1">
      <alignment horizontal="center"/>
    </xf>
    <xf numFmtId="0" fontId="100" fillId="0" borderId="0" xfId="0" applyFont="1" applyAlignment="1">
      <alignment vertical="center"/>
    </xf>
    <xf numFmtId="165" fontId="100" fillId="0" borderId="0" xfId="0" applyNumberFormat="1" applyFont="1" applyAlignment="1">
      <alignment vertical="center"/>
    </xf>
    <xf numFmtId="0" fontId="100" fillId="0" borderId="0" xfId="0" applyFont="1" applyAlignment="1">
      <alignment horizontal="center" vertical="center"/>
    </xf>
    <xf numFmtId="165" fontId="100" fillId="0" borderId="0" xfId="0" applyNumberFormat="1" applyFont="1" applyAlignment="1">
      <alignment horizontal="left" vertical="center"/>
    </xf>
    <xf numFmtId="0" fontId="129" fillId="0" borderId="11" xfId="0" applyFont="1" applyBorder="1" applyAlignment="1">
      <alignment horizontal="left"/>
    </xf>
    <xf numFmtId="0" fontId="179" fillId="0" borderId="0" xfId="10" applyFont="1" applyAlignment="1">
      <alignment vertical="center"/>
    </xf>
    <xf numFmtId="43" fontId="84" fillId="0" borderId="0" xfId="37" applyFont="1" applyAlignment="1">
      <alignment vertical="center"/>
    </xf>
    <xf numFmtId="0" fontId="84" fillId="0" borderId="0" xfId="10" applyFont="1" applyAlignment="1">
      <alignment vertical="center"/>
    </xf>
    <xf numFmtId="43" fontId="179" fillId="0" borderId="0" xfId="10" applyNumberFormat="1" applyFont="1"/>
    <xf numFmtId="165" fontId="179" fillId="0" borderId="0" xfId="10" applyNumberFormat="1" applyFont="1"/>
    <xf numFmtId="0" fontId="179" fillId="0" borderId="0" xfId="10" applyFont="1"/>
    <xf numFmtId="43" fontId="84" fillId="6" borderId="0" xfId="10" applyNumberFormat="1" applyFont="1" applyFill="1"/>
    <xf numFmtId="165" fontId="84" fillId="6" borderId="0" xfId="10" applyNumberFormat="1" applyFont="1" applyFill="1"/>
    <xf numFmtId="0" fontId="84" fillId="6" borderId="0" xfId="10" applyFont="1" applyFill="1"/>
    <xf numFmtId="0" fontId="182" fillId="6" borderId="0" xfId="10" applyFont="1" applyFill="1"/>
    <xf numFmtId="0" fontId="182" fillId="0" borderId="0" xfId="10" applyFont="1"/>
    <xf numFmtId="0" fontId="176" fillId="0" borderId="0" xfId="0" applyFont="1"/>
    <xf numFmtId="0" fontId="132" fillId="0" borderId="11" xfId="0" applyFont="1" applyBorder="1" applyAlignment="1">
      <alignment horizontal="center"/>
    </xf>
    <xf numFmtId="0" fontId="132" fillId="0" borderId="11" xfId="0" applyFont="1" applyBorder="1"/>
    <xf numFmtId="0" fontId="132" fillId="6" borderId="10" xfId="10" applyFont="1" applyFill="1" applyBorder="1" applyAlignment="1">
      <alignment horizontal="left" vertical="center"/>
    </xf>
    <xf numFmtId="0" fontId="129" fillId="6" borderId="10" xfId="37" applyNumberFormat="1" applyFont="1" applyFill="1" applyBorder="1" applyAlignment="1">
      <alignment horizontal="center"/>
    </xf>
    <xf numFmtId="43" fontId="129" fillId="6" borderId="10" xfId="37" applyFont="1" applyFill="1" applyBorder="1" applyAlignment="1">
      <alignment horizontal="center"/>
    </xf>
    <xf numFmtId="0" fontId="183" fillId="0" borderId="0" xfId="10" applyFont="1" applyAlignment="1">
      <alignment vertical="center"/>
    </xf>
    <xf numFmtId="43" fontId="184" fillId="0" borderId="0" xfId="55" applyFont="1"/>
    <xf numFmtId="0" fontId="184" fillId="0" borderId="0" xfId="110" applyFont="1"/>
    <xf numFmtId="0" fontId="185" fillId="0" borderId="0" xfId="110" applyFont="1"/>
    <xf numFmtId="165" fontId="187" fillId="0" borderId="3" xfId="317" applyFont="1" applyFill="1" applyBorder="1" applyAlignment="1">
      <alignment horizontal="center" vertical="center" wrapText="1"/>
    </xf>
    <xf numFmtId="43" fontId="186" fillId="0" borderId="20" xfId="55" applyFont="1" applyFill="1" applyBorder="1" applyAlignment="1">
      <alignment horizontal="center" vertical="center"/>
    </xf>
    <xf numFmtId="0" fontId="141" fillId="0" borderId="0" xfId="110" applyFont="1" applyAlignment="1">
      <alignment horizontal="center" vertical="center"/>
    </xf>
    <xf numFmtId="43" fontId="188" fillId="0" borderId="0" xfId="55" applyFont="1" applyAlignment="1">
      <alignment horizontal="center" vertical="center"/>
    </xf>
    <xf numFmtId="43" fontId="188" fillId="0" borderId="0" xfId="55" applyFont="1"/>
    <xf numFmtId="0" fontId="188" fillId="0" borderId="0" xfId="110" applyFont="1" applyAlignment="1">
      <alignment horizontal="center" vertical="center"/>
    </xf>
    <xf numFmtId="43" fontId="186" fillId="24" borderId="3" xfId="110" applyNumberFormat="1" applyFont="1" applyFill="1" applyBorder="1" applyAlignment="1">
      <alignment vertical="center"/>
    </xf>
    <xf numFmtId="0" fontId="188" fillId="0" borderId="0" xfId="110" applyFont="1" applyAlignment="1">
      <alignment vertical="center"/>
    </xf>
    <xf numFmtId="43" fontId="188" fillId="0" borderId="0" xfId="55" applyFont="1" applyFill="1" applyAlignment="1">
      <alignment vertical="center"/>
    </xf>
    <xf numFmtId="43" fontId="186" fillId="8" borderId="3" xfId="55" applyFont="1" applyFill="1" applyBorder="1" applyAlignment="1">
      <alignment vertical="center"/>
    </xf>
    <xf numFmtId="43" fontId="186" fillId="0" borderId="3" xfId="55" applyFont="1" applyFill="1" applyBorder="1" applyAlignment="1">
      <alignment horizontal="center" vertical="center"/>
    </xf>
    <xf numFmtId="43" fontId="189" fillId="0" borderId="3" xfId="55" applyFont="1" applyFill="1" applyBorder="1" applyAlignment="1">
      <alignment vertical="center"/>
    </xf>
    <xf numFmtId="0" fontId="189" fillId="0" borderId="3" xfId="110" applyFont="1" applyBorder="1" applyAlignment="1">
      <alignment horizontal="center" vertical="center"/>
    </xf>
    <xf numFmtId="0" fontId="189" fillId="0" borderId="3" xfId="110" applyFont="1" applyBorder="1" applyAlignment="1">
      <alignment vertical="center" wrapText="1"/>
    </xf>
    <xf numFmtId="43" fontId="189" fillId="0" borderId="3" xfId="110" applyNumberFormat="1" applyFont="1" applyBorder="1" applyAlignment="1">
      <alignment vertical="center"/>
    </xf>
    <xf numFmtId="43" fontId="186" fillId="0" borderId="3" xfId="55" applyFont="1" applyFill="1" applyBorder="1" applyAlignment="1">
      <alignment vertical="center"/>
    </xf>
    <xf numFmtId="43" fontId="186" fillId="0" borderId="3" xfId="110" applyNumberFormat="1" applyFont="1" applyBorder="1" applyAlignment="1">
      <alignment vertical="center"/>
    </xf>
    <xf numFmtId="0" fontId="189" fillId="0" borderId="3" xfId="110" applyFont="1" applyBorder="1" applyAlignment="1">
      <alignment horizontal="center" vertical="center" wrapText="1"/>
    </xf>
    <xf numFmtId="0" fontId="189" fillId="0" borderId="3" xfId="110" applyFont="1" applyBorder="1" applyAlignment="1">
      <alignment horizontal="left" vertical="center" wrapText="1"/>
    </xf>
    <xf numFmtId="0" fontId="189" fillId="0" borderId="3" xfId="110" applyFont="1" applyBorder="1" applyAlignment="1">
      <alignment vertical="center"/>
    </xf>
    <xf numFmtId="0" fontId="160" fillId="0" borderId="0" xfId="0" applyFont="1" applyAlignment="1">
      <alignment vertical="center"/>
    </xf>
    <xf numFmtId="43" fontId="145" fillId="0" borderId="0" xfId="0" applyNumberFormat="1" applyFont="1" applyAlignment="1">
      <alignment vertical="center"/>
    </xf>
    <xf numFmtId="0" fontId="143" fillId="0" borderId="3" xfId="0" applyFont="1" applyBorder="1" applyAlignment="1">
      <alignment horizontal="left" vertical="center"/>
    </xf>
    <xf numFmtId="165" fontId="143" fillId="0" borderId="3" xfId="3" applyFont="1" applyBorder="1" applyAlignment="1">
      <alignment horizontal="center" vertical="center"/>
    </xf>
    <xf numFmtId="0" fontId="148" fillId="0" borderId="0" xfId="0" applyFont="1" applyAlignment="1">
      <alignment vertical="center"/>
    </xf>
    <xf numFmtId="165" fontId="143" fillId="0" borderId="3" xfId="3" applyFont="1" applyFill="1" applyBorder="1" applyAlignment="1">
      <alignment vertical="center"/>
    </xf>
    <xf numFmtId="0" fontId="145" fillId="0" borderId="16" xfId="0" applyFont="1" applyBorder="1" applyAlignment="1">
      <alignment vertical="center"/>
    </xf>
    <xf numFmtId="0" fontId="145" fillId="0" borderId="21" xfId="0" applyFont="1" applyBorder="1" applyAlignment="1">
      <alignment vertical="center"/>
    </xf>
    <xf numFmtId="0" fontId="145" fillId="0" borderId="29" xfId="0" applyFont="1" applyBorder="1" applyAlignment="1">
      <alignment vertical="center"/>
    </xf>
    <xf numFmtId="165" fontId="143" fillId="0" borderId="2" xfId="3" applyFont="1" applyFill="1" applyBorder="1" applyAlignment="1">
      <alignment vertical="center"/>
    </xf>
    <xf numFmtId="0" fontId="129" fillId="0" borderId="14" xfId="0" applyFont="1" applyBorder="1" applyAlignment="1">
      <alignment horizontal="left" vertical="center"/>
    </xf>
    <xf numFmtId="165" fontId="143" fillId="0" borderId="14" xfId="3" applyFont="1" applyFill="1" applyBorder="1" applyAlignment="1">
      <alignment horizontal="center" vertical="center"/>
    </xf>
    <xf numFmtId="165" fontId="143" fillId="0" borderId="14" xfId="3" applyFont="1" applyFill="1" applyBorder="1" applyAlignment="1">
      <alignment vertical="center"/>
    </xf>
    <xf numFmtId="0" fontId="129" fillId="0" borderId="18" xfId="0" applyFont="1" applyBorder="1" applyAlignment="1">
      <alignment horizontal="left" vertical="center"/>
    </xf>
    <xf numFmtId="165" fontId="143" fillId="0" borderId="18" xfId="3" applyFont="1" applyFill="1" applyBorder="1" applyAlignment="1">
      <alignment horizontal="center" vertical="center"/>
    </xf>
    <xf numFmtId="165" fontId="143" fillId="0" borderId="18" xfId="3" applyFont="1" applyFill="1" applyBorder="1" applyAlignment="1">
      <alignment vertical="center"/>
    </xf>
    <xf numFmtId="0" fontId="143" fillId="0" borderId="11" xfId="0" applyFont="1" applyBorder="1" applyAlignment="1">
      <alignment horizontal="left" vertical="center"/>
    </xf>
    <xf numFmtId="165" fontId="143" fillId="0" borderId="11" xfId="3" applyFont="1" applyFill="1" applyBorder="1" applyAlignment="1">
      <alignment horizontal="center" vertical="center"/>
    </xf>
    <xf numFmtId="165" fontId="143" fillId="0" borderId="0" xfId="3" applyFont="1" applyFill="1" applyAlignment="1">
      <alignment vertical="center"/>
    </xf>
    <xf numFmtId="165" fontId="143" fillId="0" borderId="11" xfId="3" applyFont="1" applyFill="1" applyBorder="1" applyAlignment="1">
      <alignment vertical="center"/>
    </xf>
    <xf numFmtId="165" fontId="147" fillId="0" borderId="0" xfId="3" applyFont="1" applyFill="1" applyAlignment="1">
      <alignment horizontal="center" vertical="center"/>
    </xf>
    <xf numFmtId="0" fontId="146" fillId="0" borderId="0" xfId="0" applyFont="1" applyAlignment="1">
      <alignment vertical="center"/>
    </xf>
    <xf numFmtId="165" fontId="146" fillId="0" borderId="0" xfId="0" applyNumberFormat="1" applyFont="1" applyAlignment="1">
      <alignment vertical="center"/>
    </xf>
    <xf numFmtId="165" fontId="134" fillId="0" borderId="0" xfId="0" applyNumberFormat="1" applyFont="1" applyAlignment="1">
      <alignment horizontal="left" vertical="center"/>
    </xf>
    <xf numFmtId="0" fontId="134" fillId="6" borderId="0" xfId="0" applyFont="1" applyFill="1" applyAlignment="1">
      <alignment vertical="center"/>
    </xf>
    <xf numFmtId="165" fontId="143" fillId="0" borderId="22" xfId="3" applyFont="1" applyFill="1" applyBorder="1" applyAlignment="1">
      <alignment horizontal="center" vertical="center"/>
    </xf>
    <xf numFmtId="167" fontId="96" fillId="7" borderId="38" xfId="55" applyNumberFormat="1" applyFont="1" applyFill="1" applyBorder="1" applyAlignment="1">
      <alignment horizontal="right" vertical="center" wrapText="1"/>
    </xf>
    <xf numFmtId="49" fontId="129" fillId="0" borderId="11" xfId="0" applyNumberFormat="1" applyFont="1" applyBorder="1" applyAlignment="1">
      <alignment horizontal="center"/>
    </xf>
    <xf numFmtId="43" fontId="98" fillId="0" borderId="4" xfId="37" applyFont="1" applyFill="1" applyBorder="1" applyAlignment="1">
      <alignment horizontal="center" vertical="center" wrapText="1"/>
    </xf>
    <xf numFmtId="0" fontId="112" fillId="0" borderId="3" xfId="110" applyFont="1" applyBorder="1" applyAlignment="1">
      <alignment horizontal="center" vertical="center"/>
    </xf>
    <xf numFmtId="43" fontId="112" fillId="0" borderId="3" xfId="55" applyFont="1" applyBorder="1" applyAlignment="1">
      <alignment vertical="center"/>
    </xf>
    <xf numFmtId="43" fontId="112" fillId="0" borderId="3" xfId="55" applyFont="1" applyFill="1" applyBorder="1" applyAlignment="1">
      <alignment vertical="center"/>
    </xf>
    <xf numFmtId="0" fontId="191" fillId="0" borderId="3" xfId="110" applyFont="1" applyBorder="1" applyAlignment="1">
      <alignment vertical="center" wrapText="1"/>
    </xf>
    <xf numFmtId="0" fontId="161" fillId="0" borderId="25" xfId="0" applyFont="1" applyBorder="1" applyAlignment="1">
      <alignment horizontal="center"/>
    </xf>
    <xf numFmtId="0" fontId="192" fillId="5" borderId="3" xfId="0" applyFont="1" applyFill="1" applyBorder="1" applyAlignment="1">
      <alignment horizontal="center" vertical="center"/>
    </xf>
    <xf numFmtId="165" fontId="192" fillId="5" borderId="3" xfId="3" applyFont="1" applyFill="1" applyBorder="1" applyAlignment="1">
      <alignment horizontal="center" vertical="center"/>
    </xf>
    <xf numFmtId="0" fontId="192" fillId="5" borderId="3" xfId="0" applyFont="1" applyFill="1" applyBorder="1" applyAlignment="1">
      <alignment horizontal="left" vertical="center"/>
    </xf>
    <xf numFmtId="0" fontId="192" fillId="24" borderId="3" xfId="0" applyFont="1" applyFill="1" applyBorder="1" applyAlignment="1">
      <alignment vertical="center"/>
    </xf>
    <xf numFmtId="165" fontId="192" fillId="24" borderId="3" xfId="3" applyFont="1" applyFill="1" applyBorder="1" applyAlignment="1">
      <alignment horizontal="center" vertical="center"/>
    </xf>
    <xf numFmtId="165" fontId="192" fillId="24" borderId="3" xfId="3" applyFont="1" applyFill="1" applyBorder="1" applyAlignment="1">
      <alignment vertical="center"/>
    </xf>
    <xf numFmtId="0" fontId="192" fillId="8" borderId="3" xfId="0" applyFont="1" applyFill="1" applyBorder="1" applyAlignment="1">
      <alignment vertical="center" wrapText="1"/>
    </xf>
    <xf numFmtId="165" fontId="192" fillId="8" borderId="3" xfId="3" applyFont="1" applyFill="1" applyBorder="1" applyAlignment="1">
      <alignment horizontal="center" vertical="center"/>
    </xf>
    <xf numFmtId="165" fontId="192" fillId="8" borderId="3" xfId="3" applyFont="1" applyFill="1" applyBorder="1" applyAlignment="1">
      <alignment vertical="center"/>
    </xf>
    <xf numFmtId="0" fontId="192" fillId="24" borderId="3" xfId="0" applyFont="1" applyFill="1" applyBorder="1" applyAlignment="1">
      <alignment vertical="center" wrapText="1"/>
    </xf>
    <xf numFmtId="0" fontId="146" fillId="0" borderId="0" xfId="0" applyFont="1"/>
    <xf numFmtId="165" fontId="129" fillId="0" borderId="0" xfId="3" applyFont="1" applyAlignment="1">
      <alignment horizontal="center" vertical="center"/>
    </xf>
    <xf numFmtId="0" fontId="147" fillId="0" borderId="0" xfId="0" applyFont="1" applyAlignment="1">
      <alignment horizontal="left" vertical="center" indent="4"/>
    </xf>
    <xf numFmtId="0" fontId="147" fillId="0" borderId="0" xfId="0" applyFont="1" applyAlignment="1">
      <alignment horizontal="left" vertical="center" indent="2"/>
    </xf>
    <xf numFmtId="0" fontId="147" fillId="0" borderId="0" xfId="0" applyFont="1" applyAlignment="1">
      <alignment horizontal="left" indent="2"/>
    </xf>
    <xf numFmtId="165" fontId="147" fillId="0" borderId="0" xfId="3" applyFont="1" applyAlignment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>
      <alignment horizontal="center" vertical="center"/>
    </xf>
    <xf numFmtId="165" fontId="131" fillId="5" borderId="6" xfId="211" applyFont="1" applyFill="1" applyBorder="1" applyAlignment="1"/>
    <xf numFmtId="165" fontId="130" fillId="5" borderId="6" xfId="211" applyFont="1" applyFill="1" applyBorder="1" applyAlignment="1" applyProtection="1">
      <alignment horizontal="center" shrinkToFit="1"/>
    </xf>
    <xf numFmtId="165" fontId="130" fillId="5" borderId="20" xfId="211" applyFont="1" applyFill="1" applyBorder="1" applyAlignment="1" applyProtection="1">
      <alignment horizontal="center" shrinkToFit="1"/>
    </xf>
    <xf numFmtId="165" fontId="132" fillId="0" borderId="10" xfId="211" applyFont="1" applyBorder="1" applyAlignment="1">
      <alignment wrapText="1"/>
    </xf>
    <xf numFmtId="165" fontId="132" fillId="0" borderId="36" xfId="211" applyFont="1" applyBorder="1" applyAlignment="1">
      <alignment horizontal="center" shrinkToFit="1"/>
    </xf>
    <xf numFmtId="165" fontId="132" fillId="6" borderId="10" xfId="211" applyFont="1" applyFill="1" applyBorder="1" applyAlignment="1" applyProtection="1">
      <alignment horizontal="center" shrinkToFit="1"/>
    </xf>
    <xf numFmtId="165" fontId="132" fillId="6" borderId="35" xfId="211" applyFont="1" applyFill="1" applyBorder="1" applyAlignment="1" applyProtection="1">
      <alignment horizontal="center" shrinkToFit="1"/>
    </xf>
    <xf numFmtId="165" fontId="132" fillId="6" borderId="10" xfId="211" applyFont="1" applyFill="1" applyBorder="1" applyAlignment="1"/>
    <xf numFmtId="165" fontId="132" fillId="0" borderId="11" xfId="211" applyFont="1" applyBorder="1" applyAlignment="1">
      <alignment wrapText="1"/>
    </xf>
    <xf numFmtId="165" fontId="132" fillId="0" borderId="28" xfId="211" applyFont="1" applyBorder="1" applyAlignment="1">
      <alignment horizontal="center" shrinkToFit="1"/>
    </xf>
    <xf numFmtId="165" fontId="132" fillId="6" borderId="14" xfId="211" applyFont="1" applyFill="1" applyBorder="1" applyAlignment="1" applyProtection="1">
      <alignment horizontal="center" shrinkToFit="1"/>
    </xf>
    <xf numFmtId="165" fontId="132" fillId="6" borderId="11" xfId="211" applyFont="1" applyFill="1" applyBorder="1" applyAlignment="1" applyProtection="1">
      <alignment horizontal="center" shrinkToFit="1"/>
    </xf>
    <xf numFmtId="165" fontId="132" fillId="6" borderId="15" xfId="211" applyFont="1" applyFill="1" applyBorder="1" applyAlignment="1" applyProtection="1">
      <alignment horizontal="center" shrinkToFit="1"/>
    </xf>
    <xf numFmtId="165" fontId="132" fillId="6" borderId="14" xfId="211" applyFont="1" applyFill="1" applyBorder="1" applyAlignment="1"/>
    <xf numFmtId="0" fontId="132" fillId="0" borderId="15" xfId="0" applyFont="1" applyBorder="1" applyAlignment="1">
      <alignment shrinkToFit="1"/>
    </xf>
    <xf numFmtId="165" fontId="129" fillId="6" borderId="11" xfId="211" applyFont="1" applyFill="1" applyBorder="1" applyAlignment="1" applyProtection="1">
      <alignment horizontal="center" shrinkToFit="1"/>
    </xf>
    <xf numFmtId="165" fontId="132" fillId="0" borderId="28" xfId="211" applyFont="1" applyBorder="1" applyAlignment="1"/>
    <xf numFmtId="0" fontId="129" fillId="6" borderId="9" xfId="0" applyFont="1" applyFill="1" applyBorder="1" applyAlignment="1">
      <alignment horizontal="center"/>
    </xf>
    <xf numFmtId="0" fontId="129" fillId="0" borderId="34" xfId="0" applyFont="1" applyBorder="1" applyAlignment="1">
      <alignment shrinkToFit="1"/>
    </xf>
    <xf numFmtId="165" fontId="129" fillId="6" borderId="9" xfId="211" applyFont="1" applyFill="1" applyBorder="1" applyAlignment="1" applyProtection="1">
      <alignment horizontal="center" shrinkToFit="1"/>
    </xf>
    <xf numFmtId="165" fontId="129" fillId="0" borderId="18" xfId="211" applyFont="1" applyFill="1" applyBorder="1" applyAlignment="1">
      <alignment horizontal="left"/>
    </xf>
    <xf numFmtId="165" fontId="129" fillId="6" borderId="18" xfId="211" applyFont="1" applyFill="1" applyBorder="1" applyAlignment="1">
      <alignment horizontal="left"/>
    </xf>
    <xf numFmtId="165" fontId="129" fillId="6" borderId="18" xfId="211" applyFont="1" applyFill="1" applyBorder="1"/>
    <xf numFmtId="165" fontId="130" fillId="6" borderId="18" xfId="211" applyFont="1" applyFill="1" applyBorder="1" applyAlignment="1" applyProtection="1">
      <alignment horizontal="center" shrinkToFit="1"/>
    </xf>
    <xf numFmtId="165" fontId="129" fillId="6" borderId="18" xfId="211" applyFont="1" applyFill="1" applyBorder="1" applyAlignment="1">
      <alignment horizontal="center"/>
    </xf>
    <xf numFmtId="165" fontId="129" fillId="0" borderId="0" xfId="211" applyFont="1" applyFill="1" applyBorder="1" applyAlignment="1">
      <alignment horizontal="left"/>
    </xf>
    <xf numFmtId="165" fontId="129" fillId="6" borderId="0" xfId="211" applyFont="1" applyFill="1" applyBorder="1" applyAlignment="1">
      <alignment horizontal="center"/>
    </xf>
    <xf numFmtId="165" fontId="129" fillId="0" borderId="0" xfId="211" applyFont="1"/>
    <xf numFmtId="165" fontId="72" fillId="6" borderId="0" xfId="211" applyFont="1" applyFill="1" applyAlignment="1">
      <alignment horizontal="left" vertical="top"/>
    </xf>
    <xf numFmtId="165" fontId="129" fillId="6" borderId="0" xfId="211" applyFont="1" applyFill="1" applyBorder="1" applyAlignment="1">
      <alignment horizontal="left"/>
    </xf>
    <xf numFmtId="165" fontId="129" fillId="6" borderId="0" xfId="211" applyFont="1" applyFill="1" applyBorder="1"/>
    <xf numFmtId="165" fontId="129" fillId="0" borderId="0" xfId="211" applyFont="1" applyFill="1" applyBorder="1"/>
    <xf numFmtId="165" fontId="130" fillId="0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 wrapText="1"/>
    </xf>
    <xf numFmtId="165" fontId="130" fillId="5" borderId="6" xfId="211" applyFont="1" applyFill="1" applyBorder="1" applyAlignment="1" applyProtection="1">
      <alignment horizontal="center"/>
    </xf>
    <xf numFmtId="165" fontId="132" fillId="0" borderId="10" xfId="211" applyFont="1" applyFill="1" applyBorder="1" applyAlignment="1"/>
    <xf numFmtId="165" fontId="132" fillId="0" borderId="36" xfId="211" applyFont="1" applyFill="1" applyBorder="1" applyAlignment="1"/>
    <xf numFmtId="165" fontId="129" fillId="0" borderId="10" xfId="211" applyFont="1" applyFill="1" applyBorder="1" applyAlignment="1" applyProtection="1">
      <alignment horizontal="center"/>
    </xf>
    <xf numFmtId="165" fontId="132" fillId="0" borderId="11" xfId="211" applyFont="1" applyFill="1" applyBorder="1" applyAlignment="1"/>
    <xf numFmtId="165" fontId="132" fillId="0" borderId="28" xfId="211" applyFont="1" applyFill="1" applyBorder="1" applyAlignment="1"/>
    <xf numFmtId="165" fontId="129" fillId="0" borderId="11" xfId="211" applyFont="1" applyFill="1" applyBorder="1" applyAlignment="1" applyProtection="1">
      <alignment horizontal="center"/>
    </xf>
    <xf numFmtId="165" fontId="129" fillId="0" borderId="14" xfId="211" applyFont="1" applyFill="1" applyBorder="1" applyAlignment="1" applyProtection="1">
      <alignment horizontal="center"/>
    </xf>
    <xf numFmtId="165" fontId="129" fillId="0" borderId="18" xfId="211" applyFont="1" applyFill="1" applyBorder="1" applyAlignment="1"/>
    <xf numFmtId="165" fontId="129" fillId="0" borderId="18" xfId="211" applyFont="1" applyFill="1" applyBorder="1" applyAlignment="1" applyProtection="1">
      <alignment horizontal="center"/>
    </xf>
    <xf numFmtId="165" fontId="129" fillId="0" borderId="18" xfId="211" applyFont="1" applyFill="1" applyBorder="1" applyAlignment="1">
      <alignment horizontal="center"/>
    </xf>
    <xf numFmtId="165" fontId="103" fillId="0" borderId="0" xfId="211" applyFont="1" applyFill="1" applyBorder="1"/>
    <xf numFmtId="165" fontId="103" fillId="0" borderId="0" xfId="211" applyFont="1" applyFill="1" applyBorder="1" applyAlignment="1" applyProtection="1">
      <alignment horizontal="center"/>
    </xf>
    <xf numFmtId="165" fontId="103" fillId="0" borderId="0" xfId="211" applyFont="1" applyAlignment="1">
      <alignment horizontal="center"/>
    </xf>
    <xf numFmtId="165" fontId="105" fillId="6" borderId="0" xfId="211" applyFont="1" applyFill="1" applyBorder="1" applyAlignment="1">
      <alignment horizontal="left"/>
    </xf>
    <xf numFmtId="165" fontId="105" fillId="6" borderId="0" xfId="211" applyFont="1" applyFill="1" applyBorder="1"/>
    <xf numFmtId="165" fontId="105" fillId="6" borderId="0" xfId="211" applyFont="1" applyFill="1" applyBorder="1" applyAlignment="1">
      <alignment horizontal="center"/>
    </xf>
    <xf numFmtId="165" fontId="135" fillId="6" borderId="0" xfId="211" applyFont="1" applyFill="1" applyBorder="1"/>
    <xf numFmtId="165" fontId="105" fillId="6" borderId="0" xfId="211" applyFont="1" applyFill="1"/>
    <xf numFmtId="165" fontId="100" fillId="6" borderId="0" xfId="211" applyFont="1" applyFill="1" applyBorder="1"/>
    <xf numFmtId="165" fontId="136" fillId="6" borderId="0" xfId="211" applyFont="1" applyFill="1" applyBorder="1"/>
    <xf numFmtId="165" fontId="103" fillId="6" borderId="0" xfId="211" applyFont="1" applyFill="1" applyBorder="1"/>
    <xf numFmtId="165" fontId="103" fillId="6" borderId="0" xfId="211" applyFont="1" applyFill="1" applyBorder="1" applyAlignment="1">
      <alignment horizontal="center"/>
    </xf>
    <xf numFmtId="165" fontId="103" fillId="0" borderId="0" xfId="211" applyFont="1" applyFill="1" applyBorder="1" applyAlignment="1">
      <alignment horizontal="center"/>
    </xf>
    <xf numFmtId="165" fontId="103" fillId="0" borderId="0" xfId="211" applyFont="1" applyFill="1" applyProtection="1">
      <protection locked="0"/>
    </xf>
    <xf numFmtId="165" fontId="97" fillId="0" borderId="0" xfId="211" applyFont="1" applyFill="1" applyProtection="1">
      <protection locked="0"/>
    </xf>
    <xf numFmtId="165" fontId="97" fillId="0" borderId="0" xfId="211" applyFont="1" applyFill="1" applyBorder="1"/>
    <xf numFmtId="165" fontId="97" fillId="0" borderId="0" xfId="211" applyFont="1" applyFill="1" applyBorder="1" applyAlignment="1">
      <alignment horizontal="center"/>
    </xf>
    <xf numFmtId="165" fontId="130" fillId="0" borderId="26" xfId="211" applyFont="1" applyFill="1" applyBorder="1" applyAlignment="1" applyProtection="1">
      <alignment horizontal="center"/>
    </xf>
    <xf numFmtId="165" fontId="130" fillId="0" borderId="3" xfId="211" applyFont="1" applyFill="1" applyBorder="1" applyAlignment="1" applyProtection="1">
      <alignment horizontal="center" vertical="center" wrapText="1"/>
    </xf>
    <xf numFmtId="165" fontId="129" fillId="0" borderId="10" xfId="211" applyFont="1" applyFill="1" applyBorder="1" applyAlignment="1"/>
    <xf numFmtId="165" fontId="129" fillId="0" borderId="10" xfId="211" applyFont="1" applyFill="1" applyBorder="1" applyAlignment="1">
      <alignment horizontal="center"/>
    </xf>
    <xf numFmtId="165" fontId="129" fillId="0" borderId="10" xfId="211" applyFont="1" applyFill="1" applyBorder="1" applyAlignment="1" applyProtection="1"/>
    <xf numFmtId="165" fontId="129" fillId="0" borderId="11" xfId="211" applyFont="1" applyFill="1" applyBorder="1" applyAlignment="1"/>
    <xf numFmtId="165" fontId="129" fillId="0" borderId="11" xfId="211" applyFont="1" applyFill="1" applyBorder="1" applyAlignment="1">
      <alignment horizontal="center"/>
    </xf>
    <xf numFmtId="165" fontId="129" fillId="0" borderId="11" xfId="211" applyFont="1" applyFill="1" applyBorder="1" applyAlignment="1" applyProtection="1"/>
    <xf numFmtId="165" fontId="129" fillId="0" borderId="18" xfId="211" applyFont="1" applyBorder="1" applyAlignment="1">
      <alignment horizontal="center"/>
    </xf>
    <xf numFmtId="2" fontId="129" fillId="0" borderId="18" xfId="211" applyNumberFormat="1" applyFont="1" applyFill="1" applyBorder="1" applyAlignment="1"/>
    <xf numFmtId="165" fontId="97" fillId="0" borderId="0" xfId="211" applyFont="1" applyFill="1" applyBorder="1" applyAlignment="1" applyProtection="1">
      <alignment horizontal="center"/>
    </xf>
    <xf numFmtId="165" fontId="97" fillId="0" borderId="0" xfId="211" applyFont="1" applyFill="1" applyBorder="1" applyAlignment="1" applyProtection="1">
      <alignment horizontal="center" vertical="center"/>
    </xf>
    <xf numFmtId="165" fontId="97" fillId="0" borderId="0" xfId="211" applyFont="1" applyAlignment="1">
      <alignment horizontal="center" vertical="center"/>
    </xf>
    <xf numFmtId="2" fontId="97" fillId="0" borderId="0" xfId="211" applyNumberFormat="1" applyFont="1" applyFill="1" applyBorder="1"/>
    <xf numFmtId="165" fontId="97" fillId="0" borderId="0" xfId="211" applyFont="1" applyFill="1" applyBorder="1" applyAlignment="1"/>
    <xf numFmtId="165" fontId="97" fillId="0" borderId="0" xfId="211" applyFont="1" applyFill="1" applyBorder="1" applyAlignment="1">
      <alignment horizontal="center" vertical="center"/>
    </xf>
    <xf numFmtId="43" fontId="186" fillId="0" borderId="20" xfId="37" applyFont="1" applyFill="1" applyBorder="1" applyAlignment="1">
      <alignment horizontal="center" vertical="center"/>
    </xf>
    <xf numFmtId="43" fontId="186" fillId="24" borderId="3" xfId="37" applyFont="1" applyFill="1" applyBorder="1" applyAlignment="1">
      <alignment horizontal="center" vertical="center"/>
    </xf>
    <xf numFmtId="43" fontId="186" fillId="8" borderId="3" xfId="37" applyFont="1" applyFill="1" applyBorder="1" applyAlignment="1">
      <alignment horizontal="center" vertical="center" wrapText="1"/>
    </xf>
    <xf numFmtId="43" fontId="186" fillId="8" borderId="3" xfId="37" applyFont="1" applyFill="1" applyBorder="1" applyAlignment="1">
      <alignment horizontal="center" vertical="center"/>
    </xf>
    <xf numFmtId="43" fontId="186" fillId="0" borderId="3" xfId="37" applyFont="1" applyFill="1" applyBorder="1" applyAlignment="1">
      <alignment horizontal="center" vertical="center"/>
    </xf>
    <xf numFmtId="43" fontId="189" fillId="0" borderId="3" xfId="37" applyFont="1" applyFill="1" applyBorder="1" applyAlignment="1">
      <alignment horizontal="center" vertical="center" readingOrder="1"/>
    </xf>
    <xf numFmtId="43" fontId="189" fillId="0" borderId="3" xfId="37" applyFont="1" applyFill="1" applyBorder="1" applyAlignment="1">
      <alignment vertical="center"/>
    </xf>
    <xf numFmtId="43" fontId="189" fillId="0" borderId="3" xfId="37" applyFont="1" applyFill="1" applyBorder="1" applyAlignment="1">
      <alignment horizontal="center" vertical="center"/>
    </xf>
    <xf numFmtId="43" fontId="190" fillId="0" borderId="3" xfId="37" applyFont="1" applyBorder="1" applyAlignment="1">
      <alignment vertical="center"/>
    </xf>
    <xf numFmtId="43" fontId="112" fillId="0" borderId="0" xfId="37" applyFont="1" applyFill="1" applyAlignment="1">
      <alignment horizontal="center" vertical="top"/>
    </xf>
    <xf numFmtId="43" fontId="112" fillId="0" borderId="0" xfId="37" applyFont="1" applyFill="1" applyAlignment="1">
      <alignment vertical="center"/>
    </xf>
    <xf numFmtId="43" fontId="112" fillId="0" borderId="0" xfId="37" applyFont="1" applyFill="1" applyAlignment="1">
      <alignment horizontal="center" vertical="center"/>
    </xf>
    <xf numFmtId="43" fontId="112" fillId="0" borderId="0" xfId="37" applyFont="1" applyAlignment="1">
      <alignment horizontal="center" vertical="top"/>
    </xf>
    <xf numFmtId="43" fontId="112" fillId="0" borderId="0" xfId="37" applyFont="1" applyAlignment="1">
      <alignment vertical="center"/>
    </xf>
    <xf numFmtId="43" fontId="112" fillId="0" borderId="0" xfId="37" applyFont="1" applyAlignment="1">
      <alignment horizontal="center" vertical="center"/>
    </xf>
    <xf numFmtId="1" fontId="177" fillId="0" borderId="0" xfId="55" applyNumberFormat="1" applyFont="1" applyAlignment="1">
      <alignment horizontal="center"/>
    </xf>
    <xf numFmtId="43" fontId="177" fillId="0" borderId="0" xfId="55" applyFont="1"/>
    <xf numFmtId="1" fontId="99" fillId="0" borderId="0" xfId="55" applyNumberFormat="1" applyFont="1" applyAlignment="1">
      <alignment horizontal="center" vertical="center"/>
    </xf>
    <xf numFmtId="1" fontId="99" fillId="0" borderId="0" xfId="55" applyNumberFormat="1" applyFont="1" applyAlignment="1">
      <alignment horizontal="center"/>
    </xf>
    <xf numFmtId="43" fontId="99" fillId="0" borderId="0" xfId="55" applyFont="1" applyAlignment="1">
      <alignment horizontal="center" vertical="center"/>
    </xf>
    <xf numFmtId="43" fontId="101" fillId="0" borderId="3" xfId="37" applyFont="1" applyBorder="1" applyAlignment="1">
      <alignment horizontal="center" vertical="center"/>
    </xf>
    <xf numFmtId="0" fontId="101" fillId="10" borderId="6" xfId="0" applyFont="1" applyFill="1" applyBorder="1" applyAlignment="1">
      <alignment horizontal="center" vertical="center"/>
    </xf>
    <xf numFmtId="0" fontId="101" fillId="10" borderId="6" xfId="0" applyFont="1" applyFill="1" applyBorder="1" applyAlignment="1">
      <alignment horizontal="left" vertical="center" wrapText="1"/>
    </xf>
    <xf numFmtId="43" fontId="101" fillId="10" borderId="6" xfId="55" applyFont="1" applyFill="1" applyBorder="1" applyAlignment="1">
      <alignment vertical="center"/>
    </xf>
    <xf numFmtId="43" fontId="101" fillId="10" borderId="6" xfId="37" applyFont="1" applyFill="1" applyBorder="1" applyAlignment="1">
      <alignment horizontal="center" vertical="center"/>
    </xf>
    <xf numFmtId="43" fontId="101" fillId="10" borderId="6" xfId="55" applyFont="1" applyFill="1" applyBorder="1" applyAlignment="1">
      <alignment horizontal="center" vertical="center"/>
    </xf>
    <xf numFmtId="1" fontId="99" fillId="0" borderId="0" xfId="55" applyNumberFormat="1" applyFont="1" applyFill="1" applyAlignment="1">
      <alignment horizontal="center" vertical="center"/>
    </xf>
    <xf numFmtId="43" fontId="99" fillId="0" borderId="0" xfId="55" applyFont="1" applyFill="1" applyAlignment="1">
      <alignment vertical="center"/>
    </xf>
    <xf numFmtId="0" fontId="101" fillId="27" borderId="13" xfId="0" applyFont="1" applyFill="1" applyBorder="1" applyAlignment="1">
      <alignment horizontal="center" vertical="center"/>
    </xf>
    <xf numFmtId="0" fontId="101" fillId="27" borderId="13" xfId="0" applyFont="1" applyFill="1" applyBorder="1" applyAlignment="1">
      <alignment horizontal="left" vertical="center" wrapText="1"/>
    </xf>
    <xf numFmtId="43" fontId="101" fillId="27" borderId="13" xfId="55" applyFont="1" applyFill="1" applyBorder="1" applyAlignment="1">
      <alignment vertical="center"/>
    </xf>
    <xf numFmtId="43" fontId="101" fillId="27" borderId="13" xfId="37" applyFont="1" applyFill="1" applyBorder="1" applyAlignment="1">
      <alignment horizontal="center" vertical="center"/>
    </xf>
    <xf numFmtId="43" fontId="101" fillId="27" borderId="13" xfId="55" applyFont="1" applyFill="1" applyBorder="1" applyAlignment="1">
      <alignment horizontal="center" vertical="center"/>
    </xf>
    <xf numFmtId="43" fontId="99" fillId="0" borderId="3" xfId="37" applyFont="1" applyFill="1" applyBorder="1" applyAlignment="1">
      <alignment vertical="center"/>
    </xf>
    <xf numFmtId="169" fontId="99" fillId="0" borderId="3" xfId="37" applyNumberFormat="1" applyFont="1" applyFill="1" applyBorder="1" applyAlignment="1">
      <alignment vertical="center"/>
    </xf>
    <xf numFmtId="43" fontId="99" fillId="0" borderId="3" xfId="55" applyFont="1" applyFill="1" applyBorder="1" applyAlignment="1">
      <alignment horizontal="center" vertical="center"/>
    </xf>
    <xf numFmtId="0" fontId="99" fillId="6" borderId="4" xfId="0" applyFont="1" applyFill="1" applyBorder="1" applyAlignment="1">
      <alignment horizontal="center" vertical="center"/>
    </xf>
    <xf numFmtId="0" fontId="99" fillId="0" borderId="4" xfId="0" applyFont="1" applyBorder="1" applyAlignment="1">
      <alignment horizontal="left" vertical="center" wrapText="1"/>
    </xf>
    <xf numFmtId="43" fontId="99" fillId="6" borderId="4" xfId="55" applyFont="1" applyFill="1" applyBorder="1" applyAlignment="1">
      <alignment vertical="center"/>
    </xf>
    <xf numFmtId="43" fontId="99" fillId="0" borderId="4" xfId="55" applyFont="1" applyFill="1" applyBorder="1" applyAlignment="1">
      <alignment vertical="center"/>
    </xf>
    <xf numFmtId="43" fontId="99" fillId="0" borderId="4" xfId="37" applyFont="1" applyFill="1" applyBorder="1" applyAlignment="1">
      <alignment vertical="center"/>
    </xf>
    <xf numFmtId="169" fontId="99" fillId="0" borderId="4" xfId="37" applyNumberFormat="1" applyFont="1" applyFill="1" applyBorder="1" applyAlignment="1">
      <alignment vertical="center"/>
    </xf>
    <xf numFmtId="43" fontId="99" fillId="0" borderId="4" xfId="55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vertical="center" wrapText="1"/>
    </xf>
    <xf numFmtId="43" fontId="101" fillId="27" borderId="3" xfId="55" applyFont="1" applyFill="1" applyBorder="1" applyAlignment="1">
      <alignment vertical="center"/>
    </xf>
    <xf numFmtId="43" fontId="101" fillId="27" borderId="3" xfId="37" applyFont="1" applyFill="1" applyBorder="1" applyAlignment="1">
      <alignment vertical="center"/>
    </xf>
    <xf numFmtId="43" fontId="101" fillId="27" borderId="3" xfId="55" applyFont="1" applyFill="1" applyBorder="1" applyAlignment="1">
      <alignment horizontal="center" vertical="center"/>
    </xf>
    <xf numFmtId="1" fontId="101" fillId="6" borderId="0" xfId="55" applyNumberFormat="1" applyFont="1" applyFill="1" applyAlignment="1">
      <alignment horizontal="center" vertical="center"/>
    </xf>
    <xf numFmtId="43" fontId="101" fillId="6" borderId="0" xfId="55" applyFont="1" applyFill="1" applyAlignment="1">
      <alignment vertical="center"/>
    </xf>
    <xf numFmtId="1" fontId="99" fillId="6" borderId="0" xfId="55" applyNumberFormat="1" applyFont="1" applyFill="1" applyAlignment="1">
      <alignment horizontal="center" vertical="center"/>
    </xf>
    <xf numFmtId="43" fontId="99" fillId="6" borderId="0" xfId="55" applyFont="1" applyFill="1" applyAlignment="1">
      <alignment vertical="center"/>
    </xf>
    <xf numFmtId="43" fontId="99" fillId="0" borderId="3" xfId="37" applyFont="1" applyBorder="1" applyAlignment="1">
      <alignment vertical="center"/>
    </xf>
    <xf numFmtId="43" fontId="99" fillId="0" borderId="0" xfId="55" applyFont="1" applyAlignment="1">
      <alignment vertical="center"/>
    </xf>
    <xf numFmtId="169" fontId="99" fillId="0" borderId="3" xfId="37" applyNumberFormat="1" applyFont="1" applyFill="1" applyBorder="1" applyAlignment="1">
      <alignment vertical="center" wrapText="1"/>
    </xf>
    <xf numFmtId="1" fontId="99" fillId="6" borderId="0" xfId="55" applyNumberFormat="1" applyFont="1" applyFill="1" applyAlignment="1">
      <alignment horizontal="center" vertical="center" wrapText="1"/>
    </xf>
    <xf numFmtId="43" fontId="99" fillId="6" borderId="0" xfId="55" applyFont="1" applyFill="1" applyAlignment="1">
      <alignment vertical="center" wrapText="1"/>
    </xf>
    <xf numFmtId="0" fontId="99" fillId="0" borderId="0" xfId="0" applyFont="1" applyAlignment="1">
      <alignment wrapText="1"/>
    </xf>
    <xf numFmtId="43" fontId="99" fillId="0" borderId="0" xfId="37" applyFont="1"/>
    <xf numFmtId="169" fontId="99" fillId="0" borderId="0" xfId="37" applyNumberFormat="1" applyFont="1"/>
    <xf numFmtId="43" fontId="99" fillId="0" borderId="0" xfId="55" applyFont="1" applyFill="1" applyAlignment="1">
      <alignment horizontal="center" vertical="center"/>
    </xf>
    <xf numFmtId="43" fontId="144" fillId="0" borderId="0" xfId="37" applyFont="1" applyAlignment="1">
      <alignment vertical="center"/>
    </xf>
    <xf numFmtId="43" fontId="74" fillId="0" borderId="0" xfId="37" applyFont="1" applyAlignment="1">
      <alignment vertical="center"/>
    </xf>
    <xf numFmtId="43" fontId="73" fillId="0" borderId="0" xfId="37" applyFont="1"/>
    <xf numFmtId="43" fontId="74" fillId="0" borderId="0" xfId="37" applyFont="1"/>
    <xf numFmtId="43" fontId="76" fillId="6" borderId="0" xfId="37" applyFont="1" applyFill="1" applyAlignment="1"/>
    <xf numFmtId="43" fontId="73" fillId="6" borderId="0" xfId="37" applyFont="1" applyFill="1" applyAlignment="1"/>
    <xf numFmtId="43" fontId="108" fillId="6" borderId="0" xfId="37" applyFont="1" applyFill="1"/>
    <xf numFmtId="43" fontId="79" fillId="6" borderId="0" xfId="37" applyFont="1" applyFill="1"/>
    <xf numFmtId="43" fontId="80" fillId="0" borderId="0" xfId="37" applyFont="1" applyFill="1"/>
    <xf numFmtId="43" fontId="80" fillId="0" borderId="0" xfId="37" applyFont="1"/>
    <xf numFmtId="43" fontId="79" fillId="0" borderId="0" xfId="37" applyFont="1"/>
    <xf numFmtId="43" fontId="77" fillId="0" borderId="0" xfId="37" applyFont="1"/>
    <xf numFmtId="43" fontId="71" fillId="0" borderId="0" xfId="37" applyFont="1" applyAlignment="1">
      <alignment vertical="center"/>
    </xf>
    <xf numFmtId="43" fontId="71" fillId="0" borderId="0" xfId="37" applyFont="1"/>
    <xf numFmtId="43" fontId="149" fillId="0" borderId="0" xfId="37" applyFont="1"/>
    <xf numFmtId="43" fontId="176" fillId="6" borderId="0" xfId="37" applyFont="1" applyFill="1"/>
    <xf numFmtId="43" fontId="179" fillId="0" borderId="0" xfId="37" applyFont="1" applyAlignment="1">
      <alignment vertical="center"/>
    </xf>
    <xf numFmtId="43" fontId="180" fillId="0" borderId="0" xfId="37" applyFont="1"/>
    <xf numFmtId="43" fontId="179" fillId="0" borderId="0" xfId="37" applyFont="1"/>
    <xf numFmtId="43" fontId="84" fillId="6" borderId="0" xfId="37" applyFont="1" applyFill="1" applyAlignment="1"/>
    <xf numFmtId="43" fontId="180" fillId="6" borderId="0" xfId="37" applyFont="1" applyFill="1" applyAlignment="1"/>
    <xf numFmtId="43" fontId="182" fillId="6" borderId="0" xfId="37" applyFont="1" applyFill="1"/>
    <xf numFmtId="43" fontId="180" fillId="6" borderId="0" xfId="37" applyFont="1" applyFill="1"/>
    <xf numFmtId="43" fontId="182" fillId="0" borderId="0" xfId="37" applyFont="1" applyFill="1"/>
    <xf numFmtId="43" fontId="182" fillId="0" borderId="0" xfId="37" applyFont="1"/>
    <xf numFmtId="43" fontId="181" fillId="0" borderId="0" xfId="37" applyFont="1"/>
    <xf numFmtId="43" fontId="181" fillId="0" borderId="0" xfId="37" applyFont="1" applyAlignment="1">
      <alignment vertical="center"/>
    </xf>
    <xf numFmtId="49" fontId="178" fillId="0" borderId="0" xfId="211" applyNumberFormat="1" applyFont="1" applyFill="1" applyBorder="1"/>
    <xf numFmtId="43" fontId="150" fillId="0" borderId="26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/>
    <xf numFmtId="43" fontId="150" fillId="0" borderId="20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 applyAlignment="1">
      <alignment horizontal="center" vertical="center"/>
    </xf>
    <xf numFmtId="165" fontId="95" fillId="4" borderId="6" xfId="211" applyFont="1" applyFill="1" applyBorder="1" applyAlignment="1">
      <alignment horizontal="center" vertical="center"/>
    </xf>
    <xf numFmtId="49" fontId="74" fillId="0" borderId="0" xfId="211" applyNumberFormat="1" applyFont="1" applyFill="1" applyBorder="1" applyAlignment="1">
      <alignment horizontal="center"/>
    </xf>
    <xf numFmtId="165" fontId="95" fillId="0" borderId="13" xfId="211" applyFont="1" applyFill="1" applyBorder="1" applyAlignment="1">
      <alignment horizontal="center" vertical="center"/>
    </xf>
    <xf numFmtId="165" fontId="150" fillId="0" borderId="3" xfId="211" applyFont="1" applyFill="1" applyBorder="1" applyAlignment="1">
      <alignment horizontal="left" vertical="center"/>
    </xf>
    <xf numFmtId="165" fontId="151" fillId="0" borderId="3" xfId="211" applyFont="1" applyFill="1" applyBorder="1" applyAlignment="1">
      <alignment horizontal="center" vertical="center"/>
    </xf>
    <xf numFmtId="49" fontId="153" fillId="0" borderId="0" xfId="211" applyNumberFormat="1" applyFont="1" applyFill="1" applyBorder="1" applyAlignment="1">
      <alignment vertical="center"/>
    </xf>
    <xf numFmtId="165" fontId="106" fillId="0" borderId="3" xfId="211" applyFont="1" applyFill="1" applyBorder="1" applyAlignment="1">
      <alignment horizontal="center" vertical="center"/>
    </xf>
    <xf numFmtId="43" fontId="106" fillId="0" borderId="3" xfId="211" applyNumberFormat="1" applyFont="1" applyFill="1" applyBorder="1" applyAlignment="1">
      <alignment vertical="center" shrinkToFit="1"/>
    </xf>
    <xf numFmtId="49" fontId="75" fillId="0" borderId="0" xfId="211" applyNumberFormat="1" applyFont="1" applyFill="1" applyBorder="1" applyAlignment="1">
      <alignment vertical="center"/>
    </xf>
    <xf numFmtId="165" fontId="154" fillId="0" borderId="0" xfId="211" applyFont="1" applyFill="1" applyBorder="1" applyAlignment="1">
      <alignment horizontal="center" vertical="center" shrinkToFit="1"/>
    </xf>
    <xf numFmtId="43" fontId="154" fillId="0" borderId="0" xfId="211" applyNumberFormat="1" applyFont="1" applyFill="1" applyBorder="1" applyAlignment="1">
      <alignment horizontal="center" vertical="center" shrinkToFit="1"/>
    </xf>
    <xf numFmtId="43" fontId="154" fillId="0" borderId="0" xfId="211" applyNumberFormat="1" applyFont="1" applyFill="1" applyBorder="1" applyAlignment="1">
      <alignment horizontal="center" vertical="top" shrinkToFit="1"/>
    </xf>
    <xf numFmtId="49" fontId="72" fillId="0" borderId="0" xfId="211" applyNumberFormat="1" applyFont="1" applyFill="1" applyBorder="1" applyAlignment="1">
      <alignment vertical="top"/>
    </xf>
    <xf numFmtId="165" fontId="154" fillId="6" borderId="0" xfId="211" applyFont="1" applyFill="1" applyBorder="1" applyAlignment="1">
      <alignment horizontal="center" vertical="center" shrinkToFit="1"/>
    </xf>
    <xf numFmtId="43" fontId="154" fillId="6" borderId="0" xfId="211" applyNumberFormat="1" applyFont="1" applyFill="1" applyBorder="1" applyAlignment="1">
      <alignment horizontal="center" vertical="center" shrinkToFit="1"/>
    </xf>
    <xf numFmtId="43" fontId="154" fillId="6" borderId="0" xfId="211" applyNumberFormat="1" applyFont="1" applyFill="1" applyBorder="1" applyAlignment="1">
      <alignment horizontal="center" vertical="top" shrinkToFit="1"/>
    </xf>
    <xf numFmtId="165" fontId="154" fillId="0" borderId="0" xfId="211" applyFont="1" applyFill="1" applyBorder="1" applyAlignment="1">
      <alignment vertical="center"/>
    </xf>
    <xf numFmtId="43" fontId="154" fillId="0" borderId="0" xfId="211" applyNumberFormat="1" applyFont="1" applyFill="1" applyBorder="1" applyAlignment="1">
      <alignment horizontal="center" shrinkToFit="1"/>
    </xf>
    <xf numFmtId="43" fontId="104" fillId="0" borderId="0" xfId="211" applyNumberFormat="1" applyFont="1" applyFill="1" applyBorder="1" applyAlignment="1">
      <alignment horizontal="center" shrinkToFit="1"/>
    </xf>
    <xf numFmtId="49" fontId="72" fillId="0" borderId="0" xfId="211" applyNumberFormat="1" applyFont="1" applyFill="1" applyBorder="1" applyAlignment="1">
      <alignment vertical="center"/>
    </xf>
    <xf numFmtId="165" fontId="157" fillId="0" borderId="0" xfId="211" applyFont="1" applyFill="1" applyBorder="1" applyAlignment="1">
      <alignment vertical="center"/>
    </xf>
    <xf numFmtId="165" fontId="157" fillId="0" borderId="0" xfId="211" applyFont="1" applyFill="1" applyBorder="1"/>
    <xf numFmtId="165" fontId="154" fillId="0" borderId="0" xfId="211" applyFont="1" applyFill="1" applyBorder="1" applyAlignment="1">
      <alignment vertical="top"/>
    </xf>
    <xf numFmtId="165" fontId="154" fillId="0" borderId="0" xfId="211" applyFont="1" applyFill="1" applyBorder="1"/>
    <xf numFmtId="49" fontId="72" fillId="0" borderId="0" xfId="211" applyNumberFormat="1" applyFont="1" applyFill="1" applyBorder="1"/>
    <xf numFmtId="165" fontId="156" fillId="0" borderId="0" xfId="211" applyFont="1" applyFill="1" applyBorder="1" applyAlignment="1">
      <alignment horizontal="center" vertical="center"/>
    </xf>
    <xf numFmtId="165" fontId="105" fillId="0" borderId="0" xfId="211" applyFont="1" applyFill="1" applyBorder="1" applyAlignment="1">
      <alignment vertical="center"/>
    </xf>
    <xf numFmtId="165" fontId="72" fillId="0" borderId="0" xfId="211" applyFont="1" applyFill="1" applyBorder="1"/>
    <xf numFmtId="165" fontId="155" fillId="0" borderId="0" xfId="211" applyFont="1" applyFill="1"/>
    <xf numFmtId="165" fontId="156" fillId="0" borderId="0" xfId="211" applyFont="1" applyFill="1" applyBorder="1" applyAlignment="1">
      <alignment vertical="center"/>
    </xf>
    <xf numFmtId="165" fontId="103" fillId="0" borderId="0" xfId="211" applyFont="1" applyFill="1" applyBorder="1" applyAlignment="1">
      <alignment vertical="center"/>
    </xf>
    <xf numFmtId="165" fontId="105" fillId="0" borderId="0" xfId="211" applyFont="1" applyFill="1" applyBorder="1"/>
    <xf numFmtId="165" fontId="159" fillId="0" borderId="0" xfId="211" applyFont="1" applyFill="1"/>
    <xf numFmtId="165" fontId="154" fillId="0" borderId="7" xfId="211" applyFont="1" applyFill="1" applyBorder="1" applyAlignment="1">
      <alignment vertical="center"/>
    </xf>
    <xf numFmtId="165" fontId="154" fillId="0" borderId="21" xfId="211" applyFont="1" applyFill="1" applyBorder="1" applyAlignment="1">
      <alignment vertical="center"/>
    </xf>
    <xf numFmtId="165" fontId="154" fillId="0" borderId="0" xfId="211" applyFont="1" applyFill="1"/>
    <xf numFmtId="0" fontId="160" fillId="0" borderId="0" xfId="211" applyNumberFormat="1" applyFont="1" applyFill="1" applyBorder="1"/>
    <xf numFmtId="43" fontId="160" fillId="0" borderId="0" xfId="211" applyNumberFormat="1" applyFont="1" applyFill="1" applyBorder="1"/>
    <xf numFmtId="0" fontId="162" fillId="0" borderId="0" xfId="211" applyNumberFormat="1" applyFont="1" applyFill="1" applyBorder="1"/>
    <xf numFmtId="165" fontId="163" fillId="0" borderId="3" xfId="211" applyFont="1" applyFill="1" applyBorder="1" applyAlignment="1">
      <alignment horizontal="center" vertical="center"/>
    </xf>
    <xf numFmtId="165" fontId="163" fillId="0" borderId="26" xfId="211" applyFont="1" applyFill="1" applyBorder="1" applyAlignment="1">
      <alignment horizontal="center" vertical="center" wrapText="1"/>
    </xf>
    <xf numFmtId="0" fontId="162" fillId="0" borderId="0" xfId="211" applyNumberFormat="1" applyFont="1" applyFill="1" applyBorder="1" applyAlignment="1">
      <alignment horizontal="center" vertical="center"/>
    </xf>
    <xf numFmtId="165" fontId="163" fillId="7" borderId="6" xfId="211" applyFont="1" applyFill="1" applyBorder="1" applyAlignment="1">
      <alignment horizontal="center" vertical="center"/>
    </xf>
    <xf numFmtId="165" fontId="164" fillId="5" borderId="13" xfId="211" applyFont="1" applyFill="1" applyBorder="1" applyAlignment="1">
      <alignment horizontal="left" vertical="center"/>
    </xf>
    <xf numFmtId="165" fontId="164" fillId="5" borderId="17" xfId="211" applyFont="1" applyFill="1" applyBorder="1" applyAlignment="1">
      <alignment horizontal="left" vertical="center"/>
    </xf>
    <xf numFmtId="0" fontId="138" fillId="6" borderId="0" xfId="211" applyNumberFormat="1" applyFont="1" applyFill="1" applyBorder="1" applyAlignment="1">
      <alignment vertical="center"/>
    </xf>
    <xf numFmtId="165" fontId="134" fillId="6" borderId="11" xfId="211" applyFont="1" applyFill="1" applyBorder="1" applyAlignment="1">
      <alignment horizontal="center" vertical="center"/>
    </xf>
    <xf numFmtId="165" fontId="134" fillId="6" borderId="29" xfId="211" applyFont="1" applyFill="1" applyBorder="1" applyAlignment="1">
      <alignment horizontal="center" vertical="center" shrinkToFit="1"/>
    </xf>
    <xf numFmtId="165" fontId="134" fillId="6" borderId="11" xfId="211" applyFont="1" applyFill="1" applyBorder="1" applyAlignment="1">
      <alignment horizontal="center" vertical="center" shrinkToFit="1"/>
    </xf>
    <xf numFmtId="165" fontId="134" fillId="6" borderId="18" xfId="211" applyFont="1" applyFill="1" applyBorder="1" applyAlignment="1">
      <alignment horizontal="center" vertical="center"/>
    </xf>
    <xf numFmtId="165" fontId="134" fillId="6" borderId="18" xfId="211" applyFont="1" applyFill="1" applyBorder="1" applyAlignment="1">
      <alignment horizontal="center" vertical="center" shrinkToFit="1"/>
    </xf>
    <xf numFmtId="49" fontId="101" fillId="5" borderId="20" xfId="0" applyNumberFormat="1" applyFont="1" applyFill="1" applyBorder="1" applyAlignment="1">
      <alignment horizontal="center" vertical="center" wrapText="1"/>
    </xf>
    <xf numFmtId="165" fontId="163" fillId="5" borderId="3" xfId="211" applyFont="1" applyFill="1" applyBorder="1" applyAlignment="1">
      <alignment horizontal="center" vertical="center"/>
    </xf>
    <xf numFmtId="0" fontId="162" fillId="0" borderId="0" xfId="211" applyNumberFormat="1" applyFont="1" applyFill="1" applyBorder="1" applyAlignment="1">
      <alignment vertical="center"/>
    </xf>
    <xf numFmtId="165" fontId="134" fillId="0" borderId="11" xfId="211" applyFont="1" applyFill="1" applyBorder="1" applyAlignment="1">
      <alignment vertical="center"/>
    </xf>
    <xf numFmtId="165" fontId="134" fillId="0" borderId="11" xfId="211" applyFont="1" applyFill="1" applyBorder="1" applyAlignment="1">
      <alignment horizontal="center" vertical="center" shrinkToFit="1"/>
    </xf>
    <xf numFmtId="165" fontId="134" fillId="0" borderId="11" xfId="211" applyFont="1" applyFill="1" applyBorder="1" applyAlignment="1">
      <alignment horizontal="center" vertical="center"/>
    </xf>
    <xf numFmtId="165" fontId="134" fillId="6" borderId="11" xfId="211" applyFont="1" applyFill="1" applyBorder="1" applyAlignment="1">
      <alignment vertical="center"/>
    </xf>
    <xf numFmtId="0" fontId="138" fillId="0" borderId="0" xfId="211" applyNumberFormat="1" applyFont="1" applyFill="1" applyBorder="1" applyAlignment="1">
      <alignment vertical="center"/>
    </xf>
    <xf numFmtId="165" fontId="134" fillId="0" borderId="11" xfId="211" applyFont="1" applyBorder="1" applyAlignment="1">
      <alignment vertical="center"/>
    </xf>
    <xf numFmtId="165" fontId="134" fillId="0" borderId="18" xfId="211" applyFont="1" applyFill="1" applyBorder="1" applyAlignment="1">
      <alignment horizontal="center" vertical="center"/>
    </xf>
    <xf numFmtId="165" fontId="134" fillId="0" borderId="18" xfId="211" applyFont="1" applyFill="1" applyBorder="1" applyAlignment="1">
      <alignment horizontal="center" vertical="center" shrinkToFit="1"/>
    </xf>
    <xf numFmtId="165" fontId="163" fillId="5" borderId="3" xfId="211" applyFont="1" applyFill="1" applyBorder="1" applyAlignment="1">
      <alignment vertical="center"/>
    </xf>
    <xf numFmtId="0" fontId="163" fillId="0" borderId="0" xfId="211" applyNumberFormat="1" applyFont="1" applyFill="1" applyBorder="1" applyAlignment="1">
      <alignment vertical="center"/>
    </xf>
    <xf numFmtId="165" fontId="134" fillId="0" borderId="22" xfId="211" applyFont="1" applyFill="1" applyBorder="1" applyAlignment="1">
      <alignment vertical="center"/>
    </xf>
    <xf numFmtId="0" fontId="134" fillId="0" borderId="0" xfId="211" applyNumberFormat="1" applyFont="1" applyFill="1" applyBorder="1" applyAlignment="1">
      <alignment vertical="center"/>
    </xf>
    <xf numFmtId="165" fontId="134" fillId="0" borderId="18" xfId="211" applyFont="1" applyFill="1" applyBorder="1" applyAlignment="1">
      <alignment vertical="center"/>
    </xf>
    <xf numFmtId="165" fontId="134" fillId="0" borderId="0" xfId="211" applyFont="1" applyFill="1" applyBorder="1" applyAlignment="1">
      <alignment vertical="center"/>
    </xf>
    <xf numFmtId="165" fontId="134" fillId="0" borderId="0" xfId="211" applyFont="1" applyFill="1" applyAlignment="1">
      <alignment vertical="center"/>
    </xf>
    <xf numFmtId="165" fontId="134" fillId="0" borderId="0" xfId="211" applyFont="1" applyFill="1"/>
    <xf numFmtId="0" fontId="138" fillId="0" borderId="0" xfId="211" applyNumberFormat="1" applyFont="1" applyFill="1" applyBorder="1"/>
    <xf numFmtId="165" fontId="134" fillId="0" borderId="0" xfId="211" applyFont="1" applyFill="1" applyBorder="1"/>
    <xf numFmtId="165" fontId="129" fillId="0" borderId="0" xfId="211" applyFont="1" applyFill="1" applyBorder="1" applyAlignment="1">
      <alignment vertical="center"/>
    </xf>
    <xf numFmtId="0" fontId="144" fillId="0" borderId="0" xfId="211" applyNumberFormat="1" applyFont="1" applyFill="1" applyBorder="1"/>
    <xf numFmtId="165" fontId="129" fillId="0" borderId="7" xfId="211" applyFont="1" applyFill="1" applyBorder="1" applyAlignment="1">
      <alignment vertical="center"/>
    </xf>
    <xf numFmtId="165" fontId="129" fillId="0" borderId="21" xfId="211" applyFont="1" applyFill="1" applyBorder="1" applyAlignment="1">
      <alignment vertical="center"/>
    </xf>
    <xf numFmtId="165" fontId="129" fillId="0" borderId="0" xfId="211" applyFont="1" applyFill="1"/>
    <xf numFmtId="0" fontId="147" fillId="0" borderId="0" xfId="0" applyFont="1" applyAlignment="1">
      <alignment horizontal="left"/>
    </xf>
    <xf numFmtId="0" fontId="161" fillId="0" borderId="0" xfId="0" applyFont="1" applyAlignment="1">
      <alignment horizontal="center"/>
    </xf>
    <xf numFmtId="0" fontId="161" fillId="0" borderId="25" xfId="0" applyFont="1" applyBorder="1" applyAlignment="1">
      <alignment horizontal="center"/>
    </xf>
    <xf numFmtId="165" fontId="130" fillId="0" borderId="30" xfId="3" applyFont="1" applyBorder="1" applyAlignment="1">
      <alignment horizontal="center" vertical="center" wrapText="1"/>
    </xf>
    <xf numFmtId="165" fontId="130" fillId="0" borderId="24" xfId="3" applyFont="1" applyBorder="1" applyAlignment="1">
      <alignment horizontal="center" vertical="center"/>
    </xf>
    <xf numFmtId="165" fontId="130" fillId="0" borderId="20" xfId="3" applyFont="1" applyBorder="1" applyAlignment="1">
      <alignment horizontal="center" vertical="center"/>
    </xf>
    <xf numFmtId="165" fontId="130" fillId="0" borderId="4" xfId="3" applyFont="1" applyBorder="1" applyAlignment="1">
      <alignment horizontal="center" vertical="center"/>
    </xf>
    <xf numFmtId="165" fontId="130" fillId="0" borderId="24" xfId="3" applyFont="1" applyBorder="1" applyAlignment="1">
      <alignment horizontal="center" vertical="center" wrapText="1"/>
    </xf>
    <xf numFmtId="165" fontId="130" fillId="0" borderId="30" xfId="3" applyFont="1" applyBorder="1" applyAlignment="1">
      <alignment horizontal="center" vertical="center"/>
    </xf>
    <xf numFmtId="0" fontId="130" fillId="0" borderId="20" xfId="0" applyFont="1" applyBorder="1" applyAlignment="1">
      <alignment horizontal="center" vertical="center"/>
    </xf>
    <xf numFmtId="0" fontId="130" fillId="0" borderId="4" xfId="0" applyFont="1" applyBorder="1" applyAlignment="1">
      <alignment horizontal="center" vertical="center"/>
    </xf>
    <xf numFmtId="165" fontId="130" fillId="0" borderId="20" xfId="3" applyFont="1" applyBorder="1" applyAlignment="1">
      <alignment horizontal="center" vertical="center" wrapText="1"/>
    </xf>
    <xf numFmtId="0" fontId="165" fillId="0" borderId="38" xfId="25" applyFont="1" applyBorder="1" applyAlignment="1">
      <alignment horizontal="center" vertical="center" wrapText="1" readingOrder="1"/>
    </xf>
    <xf numFmtId="0" fontId="165" fillId="0" borderId="38" xfId="25" applyFont="1" applyBorder="1" applyAlignment="1">
      <alignment horizontal="center" vertical="center" readingOrder="1"/>
    </xf>
    <xf numFmtId="0" fontId="165" fillId="25" borderId="39" xfId="25" applyFont="1" applyFill="1" applyBorder="1" applyAlignment="1">
      <alignment horizontal="center" vertical="center" wrapText="1" readingOrder="1"/>
    </xf>
    <xf numFmtId="0" fontId="165" fillId="25" borderId="40" xfId="25" applyFont="1" applyFill="1" applyBorder="1" applyAlignment="1">
      <alignment horizontal="center" vertical="center" wrapText="1" readingOrder="1"/>
    </xf>
    <xf numFmtId="0" fontId="165" fillId="25" borderId="41" xfId="25" applyFont="1" applyFill="1" applyBorder="1" applyAlignment="1">
      <alignment horizontal="center" vertical="center" wrapText="1" readingOrder="1"/>
    </xf>
    <xf numFmtId="0" fontId="157" fillId="0" borderId="0" xfId="0" applyFont="1" applyAlignment="1">
      <alignment horizontal="center"/>
    </xf>
    <xf numFmtId="0" fontId="165" fillId="26" borderId="39" xfId="25" applyFont="1" applyFill="1" applyBorder="1" applyAlignment="1">
      <alignment horizontal="center" vertical="center" wrapText="1" readingOrder="1"/>
    </xf>
    <xf numFmtId="0" fontId="165" fillId="26" borderId="40" xfId="25" applyFont="1" applyFill="1" applyBorder="1" applyAlignment="1">
      <alignment horizontal="center" vertical="center" wrapText="1" readingOrder="1"/>
    </xf>
    <xf numFmtId="0" fontId="165" fillId="26" borderId="41" xfId="25" applyFont="1" applyFill="1" applyBorder="1" applyAlignment="1">
      <alignment horizontal="center" vertical="center" wrapText="1" readingOrder="1"/>
    </xf>
    <xf numFmtId="0" fontId="165" fillId="5" borderId="39" xfId="25" applyFont="1" applyFill="1" applyBorder="1" applyAlignment="1">
      <alignment horizontal="center" vertical="center" wrapText="1" readingOrder="1"/>
    </xf>
    <xf numFmtId="0" fontId="165" fillId="5" borderId="40" xfId="25" applyFont="1" applyFill="1" applyBorder="1" applyAlignment="1">
      <alignment horizontal="center" vertical="center" wrapText="1" readingOrder="1"/>
    </xf>
    <xf numFmtId="0" fontId="165" fillId="5" borderId="41" xfId="25" applyFont="1" applyFill="1" applyBorder="1" applyAlignment="1">
      <alignment horizontal="center" vertical="center" wrapText="1" readingOrder="1"/>
    </xf>
    <xf numFmtId="0" fontId="130" fillId="6" borderId="2" xfId="0" applyFont="1" applyFill="1" applyBorder="1" applyAlignment="1">
      <alignment horizontal="center" vertical="center"/>
    </xf>
    <xf numFmtId="0" fontId="130" fillId="6" borderId="23" xfId="0" applyFont="1" applyFill="1" applyBorder="1" applyAlignment="1">
      <alignment horizontal="center" vertical="center"/>
    </xf>
    <xf numFmtId="0" fontId="130" fillId="6" borderId="3" xfId="0" applyFont="1" applyFill="1" applyBorder="1" applyAlignment="1">
      <alignment horizontal="center" vertical="center" wrapText="1"/>
    </xf>
    <xf numFmtId="0" fontId="161" fillId="6" borderId="0" xfId="0" applyFont="1" applyFill="1" applyAlignment="1">
      <alignment horizontal="center"/>
    </xf>
    <xf numFmtId="0" fontId="161" fillId="6" borderId="0" xfId="0" applyFont="1" applyFill="1" applyAlignment="1">
      <alignment horizontal="center" vertical="center"/>
    </xf>
    <xf numFmtId="165" fontId="130" fillId="0" borderId="20" xfId="211" applyFont="1" applyFill="1" applyBorder="1" applyAlignment="1" applyProtection="1">
      <alignment horizontal="center" vertical="center"/>
    </xf>
    <xf numFmtId="165" fontId="130" fillId="0" borderId="8" xfId="211" applyFont="1" applyFill="1" applyBorder="1" applyAlignment="1" applyProtection="1">
      <alignment horizontal="center" vertical="center"/>
    </xf>
    <xf numFmtId="165" fontId="130" fillId="0" borderId="4" xfId="211" applyFont="1" applyFill="1" applyBorder="1" applyAlignment="1" applyProtection="1">
      <alignment horizontal="center" vertical="center"/>
    </xf>
    <xf numFmtId="165" fontId="130" fillId="6" borderId="26" xfId="211" applyFont="1" applyFill="1" applyBorder="1" applyAlignment="1" applyProtection="1">
      <alignment horizontal="center" vertical="center" wrapText="1"/>
    </xf>
    <xf numFmtId="165" fontId="130" fillId="6" borderId="23" xfId="211" applyFont="1" applyFill="1" applyBorder="1" applyAlignment="1" applyProtection="1">
      <alignment horizontal="center" vertical="center" wrapText="1"/>
    </xf>
    <xf numFmtId="0" fontId="130" fillId="5" borderId="31" xfId="0" applyFont="1" applyFill="1" applyBorder="1" applyAlignment="1">
      <alignment horizontal="center"/>
    </xf>
    <xf numFmtId="0" fontId="130" fillId="5" borderId="32" xfId="0" applyFont="1" applyFill="1" applyBorder="1" applyAlignment="1">
      <alignment horizontal="center"/>
    </xf>
    <xf numFmtId="0" fontId="130" fillId="5" borderId="5" xfId="0" applyFont="1" applyFill="1" applyBorder="1" applyAlignment="1">
      <alignment horizontal="center"/>
    </xf>
    <xf numFmtId="0" fontId="130" fillId="6" borderId="20" xfId="0" applyFont="1" applyFill="1" applyBorder="1" applyAlignment="1">
      <alignment horizontal="center" vertical="center" wrapText="1"/>
    </xf>
    <xf numFmtId="0" fontId="130" fillId="6" borderId="8" xfId="0" applyFont="1" applyFill="1" applyBorder="1" applyAlignment="1">
      <alignment horizontal="center" vertical="center" wrapText="1"/>
    </xf>
    <xf numFmtId="0" fontId="130" fillId="6" borderId="20" xfId="0" applyFont="1" applyFill="1" applyBorder="1" applyAlignment="1">
      <alignment horizontal="center" vertical="center"/>
    </xf>
    <xf numFmtId="0" fontId="130" fillId="6" borderId="8" xfId="0" applyFont="1" applyFill="1" applyBorder="1" applyAlignment="1">
      <alignment horizontal="center" vertical="center"/>
    </xf>
    <xf numFmtId="0" fontId="161" fillId="0" borderId="0" xfId="0" applyFont="1" applyAlignment="1">
      <alignment horizontal="center" vertical="center"/>
    </xf>
    <xf numFmtId="0" fontId="161" fillId="6" borderId="25" xfId="0" applyFont="1" applyFill="1" applyBorder="1" applyAlignment="1">
      <alignment horizontal="center"/>
    </xf>
    <xf numFmtId="0" fontId="130" fillId="6" borderId="3" xfId="0" applyFont="1" applyFill="1" applyBorder="1" applyAlignment="1">
      <alignment horizontal="center" vertical="center"/>
    </xf>
    <xf numFmtId="0" fontId="130" fillId="6" borderId="26" xfId="0" applyFont="1" applyFill="1" applyBorder="1" applyAlignment="1">
      <alignment horizontal="center" vertical="center" wrapText="1"/>
    </xf>
    <xf numFmtId="0" fontId="130" fillId="6" borderId="23" xfId="0" applyFont="1" applyFill="1" applyBorder="1" applyAlignment="1">
      <alignment horizontal="center" vertical="center" wrapText="1"/>
    </xf>
    <xf numFmtId="0" fontId="130" fillId="0" borderId="27" xfId="0" applyFont="1" applyBorder="1" applyAlignment="1">
      <alignment horizontal="center" wrapText="1"/>
    </xf>
    <xf numFmtId="0" fontId="130" fillId="0" borderId="0" xfId="0" applyFont="1" applyAlignment="1">
      <alignment horizontal="center"/>
    </xf>
    <xf numFmtId="0" fontId="130" fillId="0" borderId="20" xfId="0" applyFont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/>
    </xf>
    <xf numFmtId="0" fontId="130" fillId="0" borderId="4" xfId="0" applyFont="1" applyBorder="1" applyAlignment="1">
      <alignment horizontal="center" vertical="center" wrapText="1"/>
    </xf>
    <xf numFmtId="2" fontId="130" fillId="0" borderId="20" xfId="211" applyNumberFormat="1" applyFont="1" applyFill="1" applyBorder="1" applyAlignment="1" applyProtection="1">
      <alignment horizontal="center" vertical="center" wrapText="1"/>
    </xf>
    <xf numFmtId="2" fontId="130" fillId="0" borderId="8" xfId="211" applyNumberFormat="1" applyFont="1" applyFill="1" applyBorder="1" applyAlignment="1" applyProtection="1">
      <alignment horizontal="center" vertical="center" wrapText="1"/>
    </xf>
    <xf numFmtId="2" fontId="130" fillId="0" borderId="4" xfId="211" applyNumberFormat="1" applyFont="1" applyFill="1" applyBorder="1" applyAlignment="1" applyProtection="1">
      <alignment horizontal="center" vertical="center" wrapText="1"/>
    </xf>
    <xf numFmtId="165" fontId="130" fillId="6" borderId="26" xfId="211" applyFont="1" applyFill="1" applyBorder="1" applyAlignment="1" applyProtection="1">
      <alignment horizontal="center" wrapText="1"/>
    </xf>
    <xf numFmtId="165" fontId="130" fillId="6" borderId="2" xfId="211" applyFont="1" applyFill="1" applyBorder="1" applyAlignment="1" applyProtection="1">
      <alignment horizontal="center" wrapText="1"/>
    </xf>
    <xf numFmtId="165" fontId="130" fillId="6" borderId="23" xfId="211" applyFont="1" applyFill="1" applyBorder="1" applyAlignment="1" applyProtection="1">
      <alignment horizontal="center" wrapText="1"/>
    </xf>
    <xf numFmtId="2" fontId="130" fillId="0" borderId="20" xfId="211" applyNumberFormat="1" applyFont="1" applyFill="1" applyBorder="1" applyAlignment="1" applyProtection="1">
      <alignment horizontal="center" vertical="center"/>
    </xf>
    <xf numFmtId="2" fontId="130" fillId="0" borderId="8" xfId="211" applyNumberFormat="1" applyFont="1" applyFill="1" applyBorder="1" applyAlignment="1" applyProtection="1">
      <alignment horizontal="center" vertical="center"/>
    </xf>
    <xf numFmtId="2" fontId="130" fillId="0" borderId="4" xfId="211" applyNumberFormat="1" applyFont="1" applyFill="1" applyBorder="1" applyAlignment="1" applyProtection="1">
      <alignment horizontal="center" vertical="center"/>
    </xf>
    <xf numFmtId="165" fontId="130" fillId="6" borderId="26" xfId="211" applyFont="1" applyFill="1" applyBorder="1" applyAlignment="1" applyProtection="1">
      <alignment horizontal="center" vertical="center"/>
    </xf>
    <xf numFmtId="165" fontId="130" fillId="6" borderId="23" xfId="211" applyFont="1" applyFill="1" applyBorder="1" applyAlignment="1" applyProtection="1">
      <alignment horizontal="center" vertical="center"/>
    </xf>
    <xf numFmtId="0" fontId="186" fillId="0" borderId="3" xfId="110" applyFont="1" applyBorder="1" applyAlignment="1">
      <alignment horizontal="left" vertical="center" wrapText="1"/>
    </xf>
    <xf numFmtId="0" fontId="186" fillId="8" borderId="3" xfId="110" applyFont="1" applyFill="1" applyBorder="1" applyAlignment="1">
      <alignment horizontal="left" vertical="center"/>
    </xf>
    <xf numFmtId="0" fontId="183" fillId="0" borderId="0" xfId="10" applyFont="1" applyAlignment="1">
      <alignment horizontal="center" vertical="center"/>
    </xf>
    <xf numFmtId="0" fontId="183" fillId="0" borderId="25" xfId="110" applyFont="1" applyBorder="1" applyAlignment="1">
      <alignment horizontal="center" vertical="center"/>
    </xf>
    <xf numFmtId="43" fontId="186" fillId="0" borderId="3" xfId="55" applyFont="1" applyFill="1" applyBorder="1" applyAlignment="1">
      <alignment horizontal="center" vertical="center" wrapText="1"/>
    </xf>
    <xf numFmtId="43" fontId="186" fillId="0" borderId="20" xfId="55" applyFont="1" applyFill="1" applyBorder="1" applyAlignment="1">
      <alignment horizontal="center" vertical="center"/>
    </xf>
    <xf numFmtId="43" fontId="186" fillId="0" borderId="4" xfId="55" applyFont="1" applyFill="1" applyBorder="1" applyAlignment="1">
      <alignment horizontal="center" vertical="center"/>
    </xf>
    <xf numFmtId="0" fontId="186" fillId="0" borderId="26" xfId="110" applyFont="1" applyBorder="1" applyAlignment="1">
      <alignment horizontal="left" vertical="center"/>
    </xf>
    <xf numFmtId="0" fontId="186" fillId="0" borderId="23" xfId="110" applyFont="1" applyBorder="1" applyAlignment="1">
      <alignment horizontal="left" vertical="center"/>
    </xf>
    <xf numFmtId="0" fontId="186" fillId="0" borderId="30" xfId="110" applyFont="1" applyBorder="1" applyAlignment="1">
      <alignment horizontal="center" vertical="center"/>
    </xf>
    <xf numFmtId="0" fontId="186" fillId="0" borderId="24" xfId="110" applyFont="1" applyBorder="1" applyAlignment="1">
      <alignment horizontal="center" vertical="center"/>
    </xf>
    <xf numFmtId="0" fontId="186" fillId="0" borderId="12" xfId="110" applyFont="1" applyBorder="1" applyAlignment="1">
      <alignment horizontal="center" vertical="center"/>
    </xf>
    <xf numFmtId="0" fontId="186" fillId="0" borderId="19" xfId="110" applyFont="1" applyBorder="1" applyAlignment="1">
      <alignment horizontal="center" vertical="center"/>
    </xf>
    <xf numFmtId="0" fontId="186" fillId="24" borderId="3" xfId="110" applyFont="1" applyFill="1" applyBorder="1" applyAlignment="1">
      <alignment horizontal="center" vertical="center"/>
    </xf>
    <xf numFmtId="0" fontId="186" fillId="0" borderId="3" xfId="110" applyFont="1" applyBorder="1" applyAlignment="1">
      <alignment horizontal="left" vertical="center" wrapText="1" shrinkToFit="1"/>
    </xf>
    <xf numFmtId="0" fontId="186" fillId="0" borderId="3" xfId="110" applyFont="1" applyBorder="1" applyAlignment="1">
      <alignment horizontal="center" vertical="center"/>
    </xf>
    <xf numFmtId="0" fontId="95" fillId="0" borderId="0" xfId="0" applyFont="1" applyAlignment="1">
      <alignment horizontal="center"/>
    </xf>
    <xf numFmtId="0" fontId="95" fillId="0" borderId="25" xfId="0" applyFont="1" applyBorder="1" applyAlignment="1">
      <alignment horizontal="center"/>
    </xf>
    <xf numFmtId="0" fontId="101" fillId="0" borderId="3" xfId="0" applyFont="1" applyBorder="1" applyAlignment="1">
      <alignment horizontal="center" vertical="center"/>
    </xf>
    <xf numFmtId="43" fontId="101" fillId="0" borderId="26" xfId="55" applyFont="1" applyBorder="1" applyAlignment="1">
      <alignment horizontal="center" vertical="center" wrapText="1"/>
    </xf>
    <xf numFmtId="43" fontId="101" fillId="0" borderId="23" xfId="55" applyFont="1" applyBorder="1" applyAlignment="1">
      <alignment horizontal="center" vertical="center" wrapText="1"/>
    </xf>
    <xf numFmtId="43" fontId="101" fillId="0" borderId="3" xfId="55" applyFont="1" applyBorder="1" applyAlignment="1">
      <alignment horizontal="center" vertical="center"/>
    </xf>
    <xf numFmtId="169" fontId="101" fillId="0" borderId="3" xfId="37" applyNumberFormat="1" applyFont="1" applyBorder="1" applyAlignment="1">
      <alignment horizontal="center" vertical="center"/>
    </xf>
    <xf numFmtId="43" fontId="101" fillId="0" borderId="3" xfId="55" applyFont="1" applyFill="1" applyBorder="1" applyAlignment="1">
      <alignment horizontal="center" vertical="center"/>
    </xf>
    <xf numFmtId="0" fontId="101" fillId="0" borderId="3" xfId="0" applyFont="1" applyBorder="1" applyAlignment="1">
      <alignment horizontal="center" vertical="center" wrapText="1"/>
    </xf>
    <xf numFmtId="43" fontId="101" fillId="0" borderId="26" xfId="55" applyFont="1" applyBorder="1" applyAlignment="1">
      <alignment horizontal="center" vertical="center"/>
    </xf>
    <xf numFmtId="0" fontId="171" fillId="0" borderId="0" xfId="10" applyFont="1" applyAlignment="1">
      <alignment horizontal="center" vertical="center"/>
    </xf>
    <xf numFmtId="43" fontId="98" fillId="0" borderId="30" xfId="37" applyFont="1" applyFill="1" applyBorder="1" applyAlignment="1">
      <alignment horizontal="center" vertical="center" wrapText="1"/>
    </xf>
    <xf numFmtId="43" fontId="98" fillId="0" borderId="24" xfId="37" applyFont="1" applyFill="1" applyBorder="1" applyAlignment="1">
      <alignment horizontal="center" vertical="center"/>
    </xf>
    <xf numFmtId="43" fontId="98" fillId="0" borderId="12" xfId="37" applyFont="1" applyFill="1" applyBorder="1" applyAlignment="1">
      <alignment horizontal="center" vertical="center"/>
    </xf>
    <xf numFmtId="43" fontId="98" fillId="0" borderId="19" xfId="37" applyFont="1" applyFill="1" applyBorder="1" applyAlignment="1">
      <alignment horizontal="center" vertical="center"/>
    </xf>
    <xf numFmtId="165" fontId="98" fillId="6" borderId="30" xfId="106" applyFont="1" applyFill="1" applyBorder="1" applyAlignment="1" applyProtection="1">
      <alignment horizontal="center" vertical="center" wrapText="1"/>
    </xf>
    <xf numFmtId="165" fontId="98" fillId="6" borderId="24" xfId="106" applyFont="1" applyFill="1" applyBorder="1" applyAlignment="1" applyProtection="1">
      <alignment horizontal="center" vertical="center" wrapText="1"/>
    </xf>
    <xf numFmtId="165" fontId="98" fillId="6" borderId="12" xfId="106" applyFont="1" applyFill="1" applyBorder="1" applyAlignment="1" applyProtection="1">
      <alignment horizontal="center" vertical="center" wrapText="1"/>
    </xf>
    <xf numFmtId="165" fontId="98" fillId="6" borderId="19" xfId="106" applyFont="1" applyFill="1" applyBorder="1" applyAlignment="1" applyProtection="1">
      <alignment horizontal="center" vertical="center" wrapText="1"/>
    </xf>
    <xf numFmtId="0" fontId="98" fillId="0" borderId="20" xfId="10" applyFont="1" applyBorder="1" applyAlignment="1">
      <alignment horizontal="center" vertical="center"/>
    </xf>
    <xf numFmtId="0" fontId="98" fillId="0" borderId="8" xfId="10" applyFont="1" applyBorder="1" applyAlignment="1">
      <alignment horizontal="center" vertical="center"/>
    </xf>
    <xf numFmtId="0" fontId="98" fillId="0" borderId="4" xfId="10" applyFont="1" applyBorder="1" applyAlignment="1">
      <alignment horizontal="center" vertical="center"/>
    </xf>
    <xf numFmtId="0" fontId="102" fillId="0" borderId="20" xfId="10" applyFont="1" applyBorder="1" applyAlignment="1">
      <alignment horizontal="center" vertical="center" wrapText="1"/>
    </xf>
    <xf numFmtId="0" fontId="102" fillId="0" borderId="8" xfId="10" applyFont="1" applyBorder="1" applyAlignment="1">
      <alignment horizontal="center" vertical="center" wrapText="1"/>
    </xf>
    <xf numFmtId="0" fontId="102" fillId="0" borderId="4" xfId="10" applyFont="1" applyBorder="1" applyAlignment="1">
      <alignment horizontal="center" vertical="center" wrapText="1"/>
    </xf>
    <xf numFmtId="43" fontId="98" fillId="0" borderId="30" xfId="37" applyFont="1" applyFill="1" applyBorder="1" applyAlignment="1">
      <alignment horizontal="center" vertical="center"/>
    </xf>
    <xf numFmtId="49" fontId="98" fillId="0" borderId="20" xfId="37" applyNumberFormat="1" applyFont="1" applyBorder="1" applyAlignment="1">
      <alignment horizontal="center" vertical="center" wrapText="1"/>
    </xf>
    <xf numFmtId="49" fontId="98" fillId="0" borderId="8" xfId="37" applyNumberFormat="1" applyFont="1" applyBorder="1" applyAlignment="1">
      <alignment horizontal="center" vertical="center" wrapText="1"/>
    </xf>
    <xf numFmtId="49" fontId="98" fillId="0" borderId="4" xfId="37" applyNumberFormat="1" applyFont="1" applyBorder="1" applyAlignment="1">
      <alignment horizontal="center" vertical="center" wrapText="1"/>
    </xf>
    <xf numFmtId="0" fontId="171" fillId="0" borderId="25" xfId="10" applyFont="1" applyBorder="1" applyAlignment="1">
      <alignment horizontal="center" vertical="center"/>
    </xf>
    <xf numFmtId="43" fontId="98" fillId="0" borderId="30" xfId="37" applyFont="1" applyBorder="1" applyAlignment="1">
      <alignment horizontal="center" vertical="center" wrapText="1"/>
    </xf>
    <xf numFmtId="43" fontId="98" fillId="0" borderId="24" xfId="37" applyFont="1" applyBorder="1" applyAlignment="1">
      <alignment horizontal="center" vertical="center" wrapText="1"/>
    </xf>
    <xf numFmtId="43" fontId="98" fillId="0" borderId="12" xfId="37" applyFont="1" applyBorder="1" applyAlignment="1">
      <alignment horizontal="center" vertical="center" wrapText="1"/>
    </xf>
    <xf numFmtId="43" fontId="98" fillId="0" borderId="19" xfId="37" applyFont="1" applyBorder="1" applyAlignment="1">
      <alignment horizontal="center" vertical="center" wrapText="1"/>
    </xf>
    <xf numFmtId="43" fontId="98" fillId="0" borderId="24" xfId="37" applyFont="1" applyFill="1" applyBorder="1" applyAlignment="1">
      <alignment horizontal="center" vertical="center" wrapText="1"/>
    </xf>
    <xf numFmtId="43" fontId="98" fillId="0" borderId="12" xfId="37" applyFont="1" applyFill="1" applyBorder="1" applyAlignment="1">
      <alignment horizontal="center" vertical="center" wrapText="1"/>
    </xf>
    <xf numFmtId="43" fontId="98" fillId="0" borderId="19" xfId="37" applyFont="1" applyFill="1" applyBorder="1" applyAlignment="1">
      <alignment horizontal="center" vertical="center" wrapText="1"/>
    </xf>
    <xf numFmtId="0" fontId="121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0" fontId="125" fillId="0" borderId="25" xfId="0" applyFont="1" applyBorder="1" applyAlignment="1">
      <alignment horizontal="center"/>
    </xf>
    <xf numFmtId="0" fontId="150" fillId="0" borderId="3" xfId="0" applyFont="1" applyBorder="1" applyAlignment="1">
      <alignment horizontal="center" vertical="center"/>
    </xf>
    <xf numFmtId="43" fontId="150" fillId="0" borderId="26" xfId="211" applyNumberFormat="1" applyFont="1" applyFill="1" applyBorder="1" applyAlignment="1">
      <alignment horizontal="center" vertical="center" wrapText="1"/>
    </xf>
    <xf numFmtId="43" fontId="150" fillId="0" borderId="2" xfId="211" applyNumberFormat="1" applyFont="1" applyFill="1" applyBorder="1" applyAlignment="1">
      <alignment horizontal="center" vertical="center" wrapText="1"/>
    </xf>
    <xf numFmtId="43" fontId="150" fillId="0" borderId="23" xfId="211" applyNumberFormat="1" applyFont="1" applyFill="1" applyBorder="1" applyAlignment="1">
      <alignment horizontal="center" vertical="center" wrapText="1"/>
    </xf>
    <xf numFmtId="43" fontId="150" fillId="0" borderId="3" xfId="211" applyNumberFormat="1" applyFont="1" applyFill="1" applyBorder="1" applyAlignment="1">
      <alignment horizontal="center" vertical="center" wrapText="1"/>
    </xf>
    <xf numFmtId="165" fontId="150" fillId="0" borderId="3" xfId="211" applyFont="1" applyFill="1" applyBorder="1" applyAlignment="1">
      <alignment horizontal="center" vertical="center"/>
    </xf>
    <xf numFmtId="0" fontId="150" fillId="0" borderId="3" xfId="0" applyFont="1" applyBorder="1" applyAlignment="1">
      <alignment horizontal="center" vertical="center" wrapText="1"/>
    </xf>
    <xf numFmtId="0" fontId="150" fillId="0" borderId="20" xfId="0" applyFont="1" applyBorder="1" applyAlignment="1">
      <alignment horizontal="center" vertical="center" wrapText="1"/>
    </xf>
    <xf numFmtId="0" fontId="150" fillId="0" borderId="4" xfId="0" applyFont="1" applyBorder="1" applyAlignment="1">
      <alignment horizontal="center" vertical="center" wrapText="1"/>
    </xf>
    <xf numFmtId="0" fontId="163" fillId="0" borderId="3" xfId="0" applyFont="1" applyBorder="1" applyAlignment="1">
      <alignment horizontal="center" vertical="center"/>
    </xf>
    <xf numFmtId="0" fontId="163" fillId="0" borderId="20" xfId="0" applyFont="1" applyBorder="1" applyAlignment="1">
      <alignment horizontal="center" vertical="center"/>
    </xf>
    <xf numFmtId="0" fontId="163" fillId="0" borderId="4" xfId="0" applyFont="1" applyBorder="1" applyAlignment="1">
      <alignment horizontal="center" vertical="center"/>
    </xf>
    <xf numFmtId="165" fontId="163" fillId="0" borderId="20" xfId="211" applyFont="1" applyFill="1" applyBorder="1" applyAlignment="1">
      <alignment horizontal="center" vertical="center"/>
    </xf>
    <xf numFmtId="165" fontId="163" fillId="0" borderId="4" xfId="211" applyFont="1" applyFill="1" applyBorder="1" applyAlignment="1">
      <alignment horizontal="center" vertical="center"/>
    </xf>
    <xf numFmtId="165" fontId="163" fillId="0" borderId="26" xfId="211" applyFont="1" applyFill="1" applyBorder="1" applyAlignment="1">
      <alignment horizontal="center" wrapText="1"/>
    </xf>
    <xf numFmtId="165" fontId="163" fillId="0" borderId="2" xfId="211" applyFont="1" applyFill="1" applyBorder="1" applyAlignment="1">
      <alignment horizontal="center" wrapText="1"/>
    </xf>
    <xf numFmtId="165" fontId="163" fillId="0" borderId="3" xfId="211" applyFont="1" applyFill="1" applyBorder="1" applyAlignment="1">
      <alignment horizontal="center" vertical="center" wrapText="1"/>
    </xf>
    <xf numFmtId="165" fontId="163" fillId="0" borderId="3" xfId="211" applyFont="1" applyBorder="1" applyAlignment="1">
      <alignment horizontal="center" vertical="center" wrapText="1"/>
    </xf>
    <xf numFmtId="165" fontId="163" fillId="0" borderId="3" xfId="211" applyFont="1" applyBorder="1" applyAlignment="1">
      <alignment horizontal="center" vertical="center"/>
    </xf>
    <xf numFmtId="165" fontId="163" fillId="0" borderId="20" xfId="211" applyFont="1" applyBorder="1" applyAlignment="1">
      <alignment horizontal="center" vertical="center" wrapText="1"/>
    </xf>
    <xf numFmtId="165" fontId="163" fillId="0" borderId="4" xfId="211" applyFont="1" applyBorder="1" applyAlignment="1">
      <alignment horizontal="center" vertical="center" wrapText="1"/>
    </xf>
    <xf numFmtId="0" fontId="161" fillId="6" borderId="25" xfId="0" applyFont="1" applyFill="1" applyBorder="1" applyAlignment="1">
      <alignment horizontal="center" vertical="center"/>
    </xf>
    <xf numFmtId="0" fontId="130" fillId="6" borderId="26" xfId="0" applyFont="1" applyFill="1" applyBorder="1" applyAlignment="1">
      <alignment horizontal="center" vertical="center"/>
    </xf>
    <xf numFmtId="0" fontId="130" fillId="6" borderId="4" xfId="0" applyFont="1" applyFill="1" applyBorder="1" applyAlignment="1">
      <alignment horizontal="center" vertical="center" wrapText="1"/>
    </xf>
    <xf numFmtId="0" fontId="130" fillId="6" borderId="4" xfId="0" applyFont="1" applyFill="1" applyBorder="1" applyAlignment="1">
      <alignment horizontal="center" vertical="center"/>
    </xf>
    <xf numFmtId="0" fontId="132" fillId="0" borderId="10" xfId="0" applyFont="1" applyBorder="1" applyAlignment="1">
      <alignment shrinkToFit="1"/>
    </xf>
    <xf numFmtId="0" fontId="103" fillId="6" borderId="8" xfId="10" applyFont="1" applyFill="1" applyBorder="1" applyAlignment="1">
      <alignment horizontal="center"/>
    </xf>
    <xf numFmtId="0" fontId="103" fillId="6" borderId="8" xfId="10" applyFont="1" applyFill="1" applyBorder="1" applyAlignment="1">
      <alignment horizontal="left"/>
    </xf>
    <xf numFmtId="43" fontId="103" fillId="6" borderId="8" xfId="37" applyFont="1" applyFill="1" applyBorder="1" applyAlignment="1">
      <alignment horizontal="center"/>
    </xf>
    <xf numFmtId="0" fontId="129" fillId="6" borderId="18" xfId="10" applyFont="1" applyFill="1" applyBorder="1" applyAlignment="1">
      <alignment horizontal="center" vertical="center"/>
    </xf>
    <xf numFmtId="0" fontId="103" fillId="6" borderId="18" xfId="10" applyFont="1" applyFill="1" applyBorder="1" applyAlignment="1">
      <alignment horizontal="left"/>
    </xf>
    <xf numFmtId="0" fontId="103" fillId="6" borderId="18" xfId="10" applyFont="1" applyFill="1" applyBorder="1" applyAlignment="1">
      <alignment horizontal="center"/>
    </xf>
    <xf numFmtId="43" fontId="129" fillId="6" borderId="18" xfId="37" applyFont="1" applyFill="1" applyBorder="1" applyAlignment="1">
      <alignment horizontal="center"/>
    </xf>
    <xf numFmtId="43" fontId="103" fillId="6" borderId="18" xfId="37" applyFont="1" applyFill="1" applyBorder="1" applyAlignment="1">
      <alignment horizontal="center"/>
    </xf>
    <xf numFmtId="0" fontId="104" fillId="6" borderId="27" xfId="10" applyFont="1" applyFill="1" applyBorder="1" applyAlignment="1">
      <alignment horizontal="center"/>
    </xf>
    <xf numFmtId="0" fontId="104" fillId="6" borderId="27" xfId="10" applyFont="1" applyFill="1" applyBorder="1" applyAlignment="1">
      <alignment horizontal="left"/>
    </xf>
    <xf numFmtId="43" fontId="104" fillId="6" borderId="27" xfId="37" applyFont="1" applyFill="1" applyBorder="1" applyAlignment="1">
      <alignment horizontal="center"/>
    </xf>
    <xf numFmtId="43" fontId="103" fillId="6" borderId="27" xfId="10" applyNumberFormat="1" applyFont="1" applyFill="1" applyBorder="1" applyAlignment="1">
      <alignment horizontal="center"/>
    </xf>
    <xf numFmtId="0" fontId="97" fillId="0" borderId="0" xfId="10" applyFont="1" applyAlignment="1">
      <alignment horizontal="left"/>
    </xf>
    <xf numFmtId="43" fontId="97" fillId="0" borderId="0" xfId="37" applyFont="1" applyFill="1" applyBorder="1" applyAlignment="1">
      <alignment horizontal="center"/>
    </xf>
    <xf numFmtId="0" fontId="101" fillId="5" borderId="13" xfId="0" applyFont="1" applyFill="1" applyBorder="1" applyAlignment="1">
      <alignment horizontal="center" vertical="center"/>
    </xf>
    <xf numFmtId="0" fontId="134" fillId="6" borderId="14" xfId="0" applyFont="1" applyFill="1" applyBorder="1" applyAlignment="1">
      <alignment horizontal="center" vertical="center"/>
    </xf>
    <xf numFmtId="49" fontId="134" fillId="6" borderId="14" xfId="0" applyNumberFormat="1" applyFont="1" applyFill="1" applyBorder="1" applyAlignment="1">
      <alignment vertical="center" wrapText="1"/>
    </xf>
    <xf numFmtId="165" fontId="134" fillId="6" borderId="14" xfId="211" applyFont="1" applyFill="1" applyBorder="1" applyAlignment="1">
      <alignment horizontal="center" vertical="center"/>
    </xf>
    <xf numFmtId="165" fontId="134" fillId="6" borderId="16" xfId="211" applyFont="1" applyFill="1" applyBorder="1" applyAlignment="1">
      <alignment horizontal="center" vertical="center" shrinkToFit="1"/>
    </xf>
    <xf numFmtId="165" fontId="134" fillId="6" borderId="14" xfId="211" applyFont="1" applyFill="1" applyBorder="1" applyAlignment="1">
      <alignment horizontal="center" vertical="center" shrinkToFit="1"/>
    </xf>
    <xf numFmtId="166" fontId="134" fillId="6" borderId="14" xfId="0" applyNumberFormat="1" applyFont="1" applyFill="1" applyBorder="1" applyAlignment="1">
      <alignment horizontal="center" vertical="center"/>
    </xf>
    <xf numFmtId="49" fontId="134" fillId="6" borderId="11" xfId="0" applyNumberFormat="1" applyFont="1" applyFill="1" applyBorder="1" applyAlignment="1">
      <alignment horizontal="left" vertical="center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2.%20&#3614;.&#3618;.68\15.11.68\1.%20&#3616;&#3634;&#3614;&#3619;&#3623;&#3617;%2015.11.68.xlsx" TargetMode="External"/><Relationship Id="rId1" Type="http://schemas.openxmlformats.org/officeDocument/2006/relationships/externalLinkPath" Target="1.%20&#3616;&#3634;&#3614;&#3619;&#3623;&#3617;%2015.11.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2.%20&#3614;.&#3618;.68\15.11.68\3.%20&#3619;&#3634;&#3618;&#3627;&#3609;&#3656;&#3623;&#3618;%2015.11.68.xlsx" TargetMode="External"/><Relationship Id="rId1" Type="http://schemas.openxmlformats.org/officeDocument/2006/relationships/externalLinkPath" Target="3.%20&#3619;&#3634;&#3618;&#3627;&#3609;&#3656;&#3623;&#3618;%2015.11.6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2.%20&#3614;.&#3618;.68\15.11.68\2.%20&#3619;&#3634;&#3618;&#3592;&#3656;&#3634;&#3618;&#3621;&#3591;&#3607;&#3640;&#3609;%2015.11.68.xlsx" TargetMode="External"/><Relationship Id="rId1" Type="http://schemas.openxmlformats.org/officeDocument/2006/relationships/externalLinkPath" Target="2.%20&#3619;&#3634;&#3618;&#3592;&#3656;&#3634;&#3618;&#3621;&#3591;&#3607;&#3640;&#3609;%2015.11.6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2.%20&#3614;.&#3618;.68\15.11.68\6.%20&#3619;&#3634;&#3618;&#3591;&#3634;&#3609;&#3648;&#3591;&#3636;&#3609;&#3585;&#3633;&#3609;&#3611;&#3637;%2068.xlsx" TargetMode="External"/><Relationship Id="rId1" Type="http://schemas.openxmlformats.org/officeDocument/2006/relationships/externalLinkPath" Target="6.%20&#3619;&#3634;&#3618;&#3591;&#3634;&#3609;&#3648;&#3591;&#3636;&#3609;&#3585;&#3633;&#3609;&#3611;&#363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คีย์ข้อมูล"/>
      <sheetName val="โอนเปลี่ยนแปลง "/>
    </sheetNames>
    <sheetDataSet>
      <sheetData sheetId="0"/>
      <sheetData sheetId="1"/>
      <sheetData sheetId="2">
        <row r="3">
          <cell r="A3" t="str">
            <v xml:space="preserve">ข้อมูลสะสมตั้งแต่วันที่ 1 ตุลาคม 2568 ถึงวันที่ 15 พฤศจิกายน 2568 </v>
          </cell>
        </row>
        <row r="84">
          <cell r="G84">
            <v>0</v>
          </cell>
          <cell r="H84">
            <v>0</v>
          </cell>
        </row>
        <row r="87">
          <cell r="G87"/>
          <cell r="H87"/>
        </row>
      </sheetData>
      <sheetData sheetId="3">
        <row r="83">
          <cell r="C83">
            <v>0</v>
          </cell>
        </row>
        <row r="86">
          <cell r="C8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 refreshError="1"/>
      <sheetData sheetId="16"/>
      <sheetData sheetId="17" refreshError="1"/>
      <sheetData sheetId="18">
        <row r="3">
          <cell r="A3" t="str">
            <v>ข้อมูลสะสมตั้งแต่วันที่ 1 ตุลาคม 2568 ถึงวันที่ 15 พฤศจิกายน 2568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7จปฐ"/>
      <sheetName val="เรียงส่วนกลาง"/>
      <sheetName val="เรียงส่วนกลาง (เสนอ)"/>
      <sheetName val="เรียงจังหวัด"/>
      <sheetName val="เรียงจังหวัด (เสนอ)"/>
      <sheetName val="เรียงศูนย์ศึกษาฯ"/>
      <sheetName val="เรียงศูนย์ศึกษาฯ (เสนอ)"/>
      <sheetName val="Sheet1"/>
      <sheetName val="งบรายจ่ายอื่น"/>
      <sheetName val="สรุปงบลงทุน  (เสนอ)"/>
      <sheetName val="รายละเอียดงบลงทุน (2)"/>
      <sheetName val="รายละเอียดงบลงทุน"/>
      <sheetName val="สรุป-ส่วนกลาง"/>
      <sheetName val="สรุป-ศพช"/>
      <sheetName val="สรุป-จังหวัด"/>
      <sheetName val="สรุป-จังหวัด (3)"/>
      <sheetName val="สรุป-จังหวัด (2)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>
        <row r="2">
          <cell r="A2" t="str">
            <v>ข้อมูลสะสมตั้งแต่วันที่ 1 ตุลาคม 2568 ถึงวันที่ 15 พฤศจิกายน 2568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แยกแผน"/>
    </sheetNames>
    <sheetDataSet>
      <sheetData sheetId="0"/>
      <sheetData sheetId="1">
        <row r="1">
          <cell r="A1" t="str">
            <v>รายงานผลการเบิกจ่ายเงินกันไว้เบิกเหลื่อมปี ประจำปีงบประมาณ พ.ศ. 2568</v>
          </cell>
        </row>
        <row r="2">
          <cell r="A2" t="str">
            <v>กรมการพัฒนาชุมชน</v>
          </cell>
        </row>
        <row r="3">
          <cell r="A3" t="str">
            <v>ข้อมูล ณ วันที่ 15 พฤศจิกายน 2568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U59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C35" sqref="C35"/>
    </sheetView>
  </sheetViews>
  <sheetFormatPr defaultRowHeight="23.25"/>
  <cols>
    <col min="1" max="1" width="68" style="71" customWidth="1"/>
    <col min="2" max="2" width="26.85546875" style="64" customWidth="1"/>
    <col min="3" max="3" width="22.85546875" style="64" bestFit="1" customWidth="1"/>
    <col min="4" max="4" width="11.28515625" style="72" customWidth="1"/>
    <col min="5" max="5" width="22.28515625" style="64" customWidth="1"/>
    <col min="6" max="6" width="11.28515625" style="63" customWidth="1"/>
    <col min="7" max="7" width="22.85546875" style="64" customWidth="1"/>
    <col min="8" max="8" width="11.28515625" style="345" customWidth="1"/>
    <col min="9" max="9" width="24.5703125" style="64" customWidth="1"/>
    <col min="10" max="11" width="10.140625" style="69" customWidth="1"/>
    <col min="12" max="12" width="27.28515625" style="69" customWidth="1"/>
    <col min="13" max="14" width="10.140625" style="69" customWidth="1"/>
    <col min="15" max="16384" width="9.140625" style="69"/>
  </cols>
  <sheetData>
    <row r="1" spans="1:12" s="300" customFormat="1" ht="33.75" customHeight="1">
      <c r="A1" s="601" t="s">
        <v>227</v>
      </c>
      <c r="B1" s="601"/>
      <c r="C1" s="601"/>
      <c r="D1" s="601"/>
      <c r="E1" s="601"/>
      <c r="F1" s="601"/>
      <c r="G1" s="601"/>
      <c r="H1" s="601"/>
      <c r="I1" s="601"/>
    </row>
    <row r="2" spans="1:12" s="300" customFormat="1" ht="31.5" customHeight="1">
      <c r="A2" s="601" t="s">
        <v>13</v>
      </c>
      <c r="B2" s="601"/>
      <c r="C2" s="601"/>
      <c r="D2" s="601"/>
      <c r="E2" s="601"/>
      <c r="F2" s="601"/>
      <c r="G2" s="601"/>
      <c r="H2" s="601"/>
      <c r="I2" s="601"/>
    </row>
    <row r="3" spans="1:12" s="300" customFormat="1" ht="33.75" customHeight="1">
      <c r="A3" s="602" t="str">
        <f>+[2]คีย์ข้อมูล!A3</f>
        <v xml:space="preserve">ข้อมูลสะสมตั้งแต่วันที่ 1 ตุลาคม 2568 ถึงวันที่ 15 พฤศจิกายน 2568 </v>
      </c>
      <c r="B3" s="602"/>
      <c r="C3" s="602"/>
      <c r="D3" s="602"/>
      <c r="E3" s="602"/>
      <c r="F3" s="602"/>
      <c r="G3" s="602"/>
      <c r="H3" s="602"/>
      <c r="I3" s="602"/>
    </row>
    <row r="4" spans="1:12" s="65" customFormat="1" ht="41.25" customHeight="1">
      <c r="A4" s="609" t="s">
        <v>3</v>
      </c>
      <c r="B4" s="611" t="s">
        <v>228</v>
      </c>
      <c r="C4" s="608" t="s">
        <v>9</v>
      </c>
      <c r="D4" s="604"/>
      <c r="E4" s="603" t="s">
        <v>150</v>
      </c>
      <c r="F4" s="607"/>
      <c r="G4" s="603" t="s">
        <v>148</v>
      </c>
      <c r="H4" s="604"/>
      <c r="I4" s="605" t="s">
        <v>4</v>
      </c>
    </row>
    <row r="5" spans="1:12" s="60" customFormat="1" ht="33" customHeight="1">
      <c r="A5" s="610"/>
      <c r="B5" s="606"/>
      <c r="C5" s="76" t="s">
        <v>107</v>
      </c>
      <c r="D5" s="77" t="s">
        <v>7</v>
      </c>
      <c r="E5" s="76" t="s">
        <v>107</v>
      </c>
      <c r="F5" s="77" t="s">
        <v>7</v>
      </c>
      <c r="G5" s="76" t="s">
        <v>107</v>
      </c>
      <c r="H5" s="76" t="s">
        <v>7</v>
      </c>
      <c r="I5" s="606"/>
    </row>
    <row r="6" spans="1:12" s="60" customFormat="1" ht="33" customHeight="1">
      <c r="A6" s="334" t="s">
        <v>12</v>
      </c>
      <c r="B6" s="335">
        <v>5702594900</v>
      </c>
      <c r="C6" s="335">
        <v>547991800.01999998</v>
      </c>
      <c r="D6" s="335">
        <v>9.6095165381640566</v>
      </c>
      <c r="E6" s="335">
        <v>57330976.420000002</v>
      </c>
      <c r="F6" s="335">
        <v>1.0053489231718002</v>
      </c>
      <c r="G6" s="335">
        <v>605322776.43999994</v>
      </c>
      <c r="H6" s="335">
        <v>10.614865461335855</v>
      </c>
      <c r="I6" s="335">
        <v>5097272123.5599995</v>
      </c>
    </row>
    <row r="7" spans="1:12" s="60" customFormat="1" ht="33" customHeight="1">
      <c r="A7" s="336" t="s">
        <v>229</v>
      </c>
      <c r="B7" s="335">
        <v>5025007600</v>
      </c>
      <c r="C7" s="335">
        <v>541817107.34000003</v>
      </c>
      <c r="D7" s="335">
        <v>10.782413689085764</v>
      </c>
      <c r="E7" s="335">
        <v>55925486.420000002</v>
      </c>
      <c r="F7" s="335">
        <v>1.1129433201255259</v>
      </c>
      <c r="G7" s="335">
        <v>597742593.75999999</v>
      </c>
      <c r="H7" s="335">
        <v>11.89535700921129</v>
      </c>
      <c r="I7" s="335">
        <v>4427265006.2399998</v>
      </c>
      <c r="L7" s="301"/>
    </row>
    <row r="8" spans="1:12" s="304" customFormat="1" ht="33" customHeight="1">
      <c r="A8" s="302" t="s">
        <v>0</v>
      </c>
      <c r="B8" s="303">
        <v>2746197000</v>
      </c>
      <c r="C8" s="303">
        <v>492280649.94</v>
      </c>
      <c r="D8" s="303">
        <v>17.925904439484857</v>
      </c>
      <c r="E8" s="303">
        <v>0</v>
      </c>
      <c r="F8" s="28">
        <v>0</v>
      </c>
      <c r="G8" s="303">
        <v>492280649.94</v>
      </c>
      <c r="H8" s="303">
        <v>17.925904439484857</v>
      </c>
      <c r="I8" s="28">
        <v>2253916350.0599999</v>
      </c>
    </row>
    <row r="9" spans="1:12" s="304" customFormat="1" ht="33" customHeight="1">
      <c r="A9" s="302" t="s">
        <v>1</v>
      </c>
      <c r="B9" s="303">
        <v>2278810600</v>
      </c>
      <c r="C9" s="303">
        <v>49536457.399999999</v>
      </c>
      <c r="D9" s="303">
        <v>2.1737856318554951</v>
      </c>
      <c r="E9" s="303">
        <v>55925486.420000002</v>
      </c>
      <c r="F9" s="28">
        <v>2.4541524609372978</v>
      </c>
      <c r="G9" s="303">
        <v>105461943.81999999</v>
      </c>
      <c r="H9" s="303">
        <v>4.6279380927927924</v>
      </c>
      <c r="I9" s="28">
        <v>2173348656.1799998</v>
      </c>
    </row>
    <row r="10" spans="1:12" s="60" customFormat="1" ht="33" customHeight="1">
      <c r="A10" s="336" t="s">
        <v>230</v>
      </c>
      <c r="B10" s="335">
        <v>677587300</v>
      </c>
      <c r="C10" s="335">
        <v>6174692.6799999997</v>
      </c>
      <c r="D10" s="335">
        <v>0.91127633000205288</v>
      </c>
      <c r="E10" s="335">
        <v>1405490</v>
      </c>
      <c r="F10" s="335">
        <v>0.2074256704634222</v>
      </c>
      <c r="G10" s="335">
        <v>7580182.6799999997</v>
      </c>
      <c r="H10" s="335">
        <v>1.1187020004654751</v>
      </c>
      <c r="I10" s="335">
        <v>670007117.31999993</v>
      </c>
    </row>
    <row r="11" spans="1:12" s="304" customFormat="1" ht="33" customHeight="1">
      <c r="A11" s="302" t="s">
        <v>1</v>
      </c>
      <c r="B11" s="303">
        <v>489595200</v>
      </c>
      <c r="C11" s="303">
        <v>6174692.6799999997</v>
      </c>
      <c r="D11" s="303">
        <v>1.2611832550645921</v>
      </c>
      <c r="E11" s="303">
        <v>100190</v>
      </c>
      <c r="F11" s="28">
        <v>2.0463844416775328E-2</v>
      </c>
      <c r="G11" s="303">
        <v>6274882.6799999997</v>
      </c>
      <c r="H11" s="303">
        <v>1.2816470994813673</v>
      </c>
      <c r="I11" s="28">
        <v>483320317.31999999</v>
      </c>
    </row>
    <row r="12" spans="1:12" s="304" customFormat="1" ht="33" customHeight="1">
      <c r="A12" s="302" t="s">
        <v>6</v>
      </c>
      <c r="B12" s="28">
        <v>187992100</v>
      </c>
      <c r="C12" s="28">
        <v>0</v>
      </c>
      <c r="D12" s="28">
        <v>0</v>
      </c>
      <c r="E12" s="28">
        <v>1305300</v>
      </c>
      <c r="F12" s="28">
        <v>0.69433768759431913</v>
      </c>
      <c r="G12" s="28">
        <v>1305300</v>
      </c>
      <c r="H12" s="28">
        <v>0.69433768759431913</v>
      </c>
      <c r="I12" s="28">
        <v>186686800</v>
      </c>
    </row>
    <row r="13" spans="1:12" s="300" customFormat="1" ht="33" customHeight="1">
      <c r="A13" s="337" t="s">
        <v>139</v>
      </c>
      <c r="B13" s="338">
        <v>3028086400</v>
      </c>
      <c r="C13" s="339">
        <v>520280087.14999998</v>
      </c>
      <c r="D13" s="338">
        <v>17.181811164635196</v>
      </c>
      <c r="E13" s="339">
        <v>0</v>
      </c>
      <c r="F13" s="338">
        <v>0</v>
      </c>
      <c r="G13" s="339">
        <v>520280087.14999998</v>
      </c>
      <c r="H13" s="338">
        <v>17.181811164635196</v>
      </c>
      <c r="I13" s="338">
        <v>2507806312.8499999</v>
      </c>
    </row>
    <row r="14" spans="1:12" s="60" customFormat="1" ht="47.25" customHeight="1">
      <c r="A14" s="340" t="s">
        <v>482</v>
      </c>
      <c r="B14" s="341">
        <v>3028086400</v>
      </c>
      <c r="C14" s="342">
        <v>520280087.14999998</v>
      </c>
      <c r="D14" s="341">
        <v>17.181811164635196</v>
      </c>
      <c r="E14" s="342">
        <v>0</v>
      </c>
      <c r="F14" s="341">
        <v>0</v>
      </c>
      <c r="G14" s="342">
        <v>520280087.14999998</v>
      </c>
      <c r="H14" s="341">
        <v>17.181811164635196</v>
      </c>
      <c r="I14" s="341">
        <v>2507806312.8499999</v>
      </c>
    </row>
    <row r="15" spans="1:12" s="60" customFormat="1" ht="33" customHeight="1">
      <c r="A15" s="302" t="s">
        <v>0</v>
      </c>
      <c r="B15" s="28">
        <v>2746197000</v>
      </c>
      <c r="C15" s="305">
        <v>492280649.94</v>
      </c>
      <c r="D15" s="28">
        <v>17.925904439484857</v>
      </c>
      <c r="E15" s="305">
        <v>0</v>
      </c>
      <c r="F15" s="28">
        <v>0</v>
      </c>
      <c r="G15" s="305">
        <v>492280649.94</v>
      </c>
      <c r="H15" s="28">
        <v>17.925904439484857</v>
      </c>
      <c r="I15" s="28">
        <v>2253916350.0599999</v>
      </c>
    </row>
    <row r="16" spans="1:12" s="60" customFormat="1" ht="33" customHeight="1">
      <c r="A16" s="302" t="s">
        <v>1</v>
      </c>
      <c r="B16" s="28">
        <v>281889400</v>
      </c>
      <c r="C16" s="305">
        <v>27999437.210000001</v>
      </c>
      <c r="D16" s="28">
        <v>9.9327740631609416</v>
      </c>
      <c r="E16" s="305">
        <v>0</v>
      </c>
      <c r="F16" s="28">
        <v>0</v>
      </c>
      <c r="G16" s="305">
        <v>27999437.210000001</v>
      </c>
      <c r="H16" s="28">
        <v>9.9327740631609416</v>
      </c>
      <c r="I16" s="28">
        <v>253889962.78999999</v>
      </c>
    </row>
    <row r="17" spans="1:73" s="300" customFormat="1" ht="33" customHeight="1">
      <c r="A17" s="343" t="s">
        <v>149</v>
      </c>
      <c r="B17" s="338">
        <v>1477013500</v>
      </c>
      <c r="C17" s="339">
        <v>25799812.869999997</v>
      </c>
      <c r="D17" s="338">
        <v>1.7467553864605838</v>
      </c>
      <c r="E17" s="339">
        <v>35380976.420000002</v>
      </c>
      <c r="F17" s="338">
        <v>2.3954402867678599</v>
      </c>
      <c r="G17" s="339">
        <v>61180789.289999999</v>
      </c>
      <c r="H17" s="338">
        <v>4.1421956732284437</v>
      </c>
      <c r="I17" s="338">
        <v>1415832710.71</v>
      </c>
    </row>
    <row r="18" spans="1:73" s="60" customFormat="1" ht="47.25" customHeight="1">
      <c r="A18" s="340" t="s">
        <v>483</v>
      </c>
      <c r="B18" s="341">
        <v>467056700</v>
      </c>
      <c r="C18" s="342">
        <v>6174692.6799999997</v>
      </c>
      <c r="D18" s="341">
        <v>1.3220434863689998</v>
      </c>
      <c r="E18" s="342">
        <v>100190</v>
      </c>
      <c r="F18" s="341">
        <v>2.145135697657265E-2</v>
      </c>
      <c r="G18" s="342">
        <v>6274882.6799999997</v>
      </c>
      <c r="H18" s="341">
        <v>1.3434948433455725</v>
      </c>
      <c r="I18" s="341">
        <v>460781817.31999999</v>
      </c>
    </row>
    <row r="19" spans="1:73" s="60" customFormat="1" ht="33" customHeight="1">
      <c r="A19" s="302" t="s">
        <v>159</v>
      </c>
      <c r="B19" s="28">
        <v>467056700</v>
      </c>
      <c r="C19" s="305">
        <v>6174692.6799999997</v>
      </c>
      <c r="D19" s="28">
        <v>1.3220434863689996</v>
      </c>
      <c r="E19" s="305">
        <v>100190</v>
      </c>
      <c r="F19" s="28">
        <v>2.145135697657265E-2</v>
      </c>
      <c r="G19" s="305">
        <v>6274882.6799999997</v>
      </c>
      <c r="H19" s="28">
        <v>1.3434948433455725</v>
      </c>
      <c r="I19" s="28">
        <v>460781817.31999999</v>
      </c>
    </row>
    <row r="20" spans="1:73" s="306" customFormat="1" ht="47.25" customHeight="1">
      <c r="A20" s="340" t="s">
        <v>484</v>
      </c>
      <c r="B20" s="341">
        <v>552349100</v>
      </c>
      <c r="C20" s="342">
        <v>15439043.189999999</v>
      </c>
      <c r="D20" s="341">
        <v>2.7951603777393679</v>
      </c>
      <c r="E20" s="342">
        <v>35190786.420000002</v>
      </c>
      <c r="F20" s="341">
        <v>6.3711131999671951</v>
      </c>
      <c r="G20" s="342">
        <v>50629829.609999999</v>
      </c>
      <c r="H20" s="341">
        <v>9.166273577706562</v>
      </c>
      <c r="I20" s="341">
        <v>501719270.38999999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</row>
    <row r="21" spans="1:73" s="306" customFormat="1" ht="33" customHeight="1">
      <c r="A21" s="302" t="s">
        <v>1</v>
      </c>
      <c r="B21" s="28">
        <v>341818500</v>
      </c>
      <c r="C21" s="305">
        <v>15439043.189999999</v>
      </c>
      <c r="D21" s="28">
        <v>4.5167371543670107</v>
      </c>
      <c r="E21" s="305">
        <v>33885486.420000002</v>
      </c>
      <c r="F21" s="28">
        <v>9.9132979695364654</v>
      </c>
      <c r="G21" s="305">
        <v>49324529.609999999</v>
      </c>
      <c r="H21" s="28">
        <v>14.430035123903474</v>
      </c>
      <c r="I21" s="28">
        <v>292493970.38999999</v>
      </c>
      <c r="J21" s="307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</row>
    <row r="22" spans="1:73" s="306" customFormat="1" ht="33" customHeight="1">
      <c r="A22" s="302" t="s">
        <v>159</v>
      </c>
      <c r="B22" s="28">
        <v>22538500</v>
      </c>
      <c r="C22" s="305">
        <v>0</v>
      </c>
      <c r="D22" s="28">
        <v>0</v>
      </c>
      <c r="E22" s="305">
        <v>0</v>
      </c>
      <c r="F22" s="28">
        <v>0</v>
      </c>
      <c r="G22" s="305">
        <v>0</v>
      </c>
      <c r="H22" s="28">
        <v>0</v>
      </c>
      <c r="I22" s="28">
        <v>22538500</v>
      </c>
      <c r="J22" s="307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</row>
    <row r="23" spans="1:73" s="308" customFormat="1" ht="33" customHeight="1">
      <c r="A23" s="302" t="s">
        <v>169</v>
      </c>
      <c r="B23" s="28">
        <v>187992100</v>
      </c>
      <c r="C23" s="305">
        <v>0</v>
      </c>
      <c r="D23" s="28">
        <v>0</v>
      </c>
      <c r="E23" s="305">
        <v>1305300</v>
      </c>
      <c r="F23" s="28">
        <v>0.69433768759431913</v>
      </c>
      <c r="G23" s="305">
        <v>1305300</v>
      </c>
      <c r="H23" s="28">
        <v>0.69433768759431913</v>
      </c>
      <c r="I23" s="28">
        <v>186686800</v>
      </c>
      <c r="J23" s="307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</row>
    <row r="24" spans="1:73" s="306" customFormat="1" ht="47.25" customHeight="1">
      <c r="A24" s="340" t="s">
        <v>485</v>
      </c>
      <c r="B24" s="341">
        <v>457607700</v>
      </c>
      <c r="C24" s="342">
        <v>4186077</v>
      </c>
      <c r="D24" s="341">
        <v>0.91477416136135825</v>
      </c>
      <c r="E24" s="342">
        <v>90000</v>
      </c>
      <c r="F24" s="341">
        <v>1.9667501224301949E-2</v>
      </c>
      <c r="G24" s="342">
        <v>4276077</v>
      </c>
      <c r="H24" s="341">
        <v>0.93444166258566019</v>
      </c>
      <c r="I24" s="341">
        <v>453331623</v>
      </c>
      <c r="J24" s="307"/>
      <c r="K24" s="60"/>
      <c r="L24" s="301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</row>
    <row r="25" spans="1:73" s="306" customFormat="1" ht="33" customHeight="1">
      <c r="A25" s="302" t="s">
        <v>1</v>
      </c>
      <c r="B25" s="28">
        <v>457607700</v>
      </c>
      <c r="C25" s="309">
        <v>4186077</v>
      </c>
      <c r="D25" s="28">
        <v>0.91477416136135825</v>
      </c>
      <c r="E25" s="305">
        <v>90000</v>
      </c>
      <c r="F25" s="28">
        <v>1.9667501224301949E-2</v>
      </c>
      <c r="G25" s="305">
        <v>4276077</v>
      </c>
      <c r="H25" s="28">
        <v>0.93444166258566019</v>
      </c>
      <c r="I25" s="28">
        <v>453331623</v>
      </c>
      <c r="J25" s="307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</row>
    <row r="26" spans="1:73" s="60" customFormat="1" ht="33" customHeight="1">
      <c r="A26" s="343" t="s">
        <v>486</v>
      </c>
      <c r="B26" s="338">
        <v>1050716100</v>
      </c>
      <c r="C26" s="339">
        <v>1041630</v>
      </c>
      <c r="D26" s="338">
        <v>9.9135246904468288E-2</v>
      </c>
      <c r="E26" s="339">
        <v>21950000</v>
      </c>
      <c r="F26" s="338">
        <v>2.0890514573822556</v>
      </c>
      <c r="G26" s="339">
        <v>22991630</v>
      </c>
      <c r="H26" s="338">
        <v>2.188186704286724</v>
      </c>
      <c r="I26" s="338">
        <v>1027724470</v>
      </c>
    </row>
    <row r="27" spans="1:73" s="60" customFormat="1" ht="47.25" customHeight="1">
      <c r="A27" s="340" t="s">
        <v>487</v>
      </c>
      <c r="B27" s="341">
        <v>1050716100</v>
      </c>
      <c r="C27" s="342">
        <v>1041630</v>
      </c>
      <c r="D27" s="341">
        <v>9.9135246904468288E-2</v>
      </c>
      <c r="E27" s="342">
        <v>21950000</v>
      </c>
      <c r="F27" s="341">
        <v>2.0890514573822556</v>
      </c>
      <c r="G27" s="342">
        <v>22991630</v>
      </c>
      <c r="H27" s="341">
        <v>2.188186704286724</v>
      </c>
      <c r="I27" s="341">
        <v>1027724470</v>
      </c>
    </row>
    <row r="28" spans="1:73" s="60" customFormat="1" ht="33" customHeight="1">
      <c r="A28" s="302" t="s">
        <v>1</v>
      </c>
      <c r="B28" s="28">
        <v>1050716100</v>
      </c>
      <c r="C28" s="305">
        <v>1041630</v>
      </c>
      <c r="D28" s="28">
        <v>9.9135246904468288E-2</v>
      </c>
      <c r="E28" s="305">
        <v>21950000</v>
      </c>
      <c r="F28" s="28">
        <v>2.0890514573822556</v>
      </c>
      <c r="G28" s="305">
        <v>22991630</v>
      </c>
      <c r="H28" s="28">
        <v>2.188186704286724</v>
      </c>
      <c r="I28" s="28">
        <v>1027724470</v>
      </c>
    </row>
    <row r="29" spans="1:73" s="300" customFormat="1" ht="33" customHeight="1">
      <c r="A29" s="343" t="s">
        <v>488</v>
      </c>
      <c r="B29" s="338">
        <v>38492300</v>
      </c>
      <c r="C29" s="339">
        <v>43600</v>
      </c>
      <c r="D29" s="338">
        <v>0.11326940712817889</v>
      </c>
      <c r="E29" s="339">
        <v>0</v>
      </c>
      <c r="F29" s="338">
        <v>0</v>
      </c>
      <c r="G29" s="339">
        <v>43600</v>
      </c>
      <c r="H29" s="338">
        <v>0.11326940712817889</v>
      </c>
      <c r="I29" s="338">
        <v>38448700</v>
      </c>
    </row>
    <row r="30" spans="1:73" s="60" customFormat="1" ht="47.25" customHeight="1">
      <c r="A30" s="340" t="s">
        <v>489</v>
      </c>
      <c r="B30" s="341">
        <v>38492300</v>
      </c>
      <c r="C30" s="342">
        <v>43600</v>
      </c>
      <c r="D30" s="341">
        <v>0.11326940712817889</v>
      </c>
      <c r="E30" s="342">
        <v>0</v>
      </c>
      <c r="F30" s="341">
        <v>0</v>
      </c>
      <c r="G30" s="342">
        <v>43600</v>
      </c>
      <c r="H30" s="341">
        <v>0.11326940712817889</v>
      </c>
      <c r="I30" s="341">
        <v>38448700</v>
      </c>
    </row>
    <row r="31" spans="1:73" s="60" customFormat="1" ht="33" customHeight="1">
      <c r="A31" s="302" t="s">
        <v>1</v>
      </c>
      <c r="B31" s="28">
        <v>38492300</v>
      </c>
      <c r="C31" s="309">
        <v>43600</v>
      </c>
      <c r="D31" s="28">
        <v>0.11326940712817889</v>
      </c>
      <c r="E31" s="305">
        <v>0</v>
      </c>
      <c r="F31" s="28">
        <v>0</v>
      </c>
      <c r="G31" s="305">
        <v>43600</v>
      </c>
      <c r="H31" s="28">
        <v>0.11326940712817889</v>
      </c>
      <c r="I31" s="28">
        <v>38448700</v>
      </c>
    </row>
    <row r="32" spans="1:73" s="300" customFormat="1" ht="33" customHeight="1">
      <c r="A32" s="343" t="s">
        <v>140</v>
      </c>
      <c r="B32" s="338">
        <v>38500000</v>
      </c>
      <c r="C32" s="339">
        <v>0</v>
      </c>
      <c r="D32" s="338">
        <v>0</v>
      </c>
      <c r="E32" s="339">
        <v>0</v>
      </c>
      <c r="F32" s="338">
        <v>0</v>
      </c>
      <c r="G32" s="339">
        <v>0</v>
      </c>
      <c r="H32" s="338">
        <v>0</v>
      </c>
      <c r="I32" s="338">
        <v>38500000</v>
      </c>
    </row>
    <row r="33" spans="1:9" s="60" customFormat="1" ht="47.25" customHeight="1">
      <c r="A33" s="340" t="s">
        <v>490</v>
      </c>
      <c r="B33" s="341">
        <v>38500000</v>
      </c>
      <c r="C33" s="342">
        <v>0</v>
      </c>
      <c r="D33" s="341">
        <v>0</v>
      </c>
      <c r="E33" s="342">
        <v>0</v>
      </c>
      <c r="F33" s="341">
        <v>0</v>
      </c>
      <c r="G33" s="342">
        <v>0</v>
      </c>
      <c r="H33" s="341">
        <v>0</v>
      </c>
      <c r="I33" s="341">
        <v>38500000</v>
      </c>
    </row>
    <row r="34" spans="1:9" s="60" customFormat="1" ht="33" customHeight="1">
      <c r="A34" s="316" t="s">
        <v>1</v>
      </c>
      <c r="B34" s="317">
        <v>38500000</v>
      </c>
      <c r="C34" s="318">
        <v>0</v>
      </c>
      <c r="D34" s="317">
        <v>0</v>
      </c>
      <c r="E34" s="319">
        <v>0</v>
      </c>
      <c r="F34" s="325">
        <v>0</v>
      </c>
      <c r="G34" s="319">
        <v>0</v>
      </c>
      <c r="H34" s="317">
        <v>0</v>
      </c>
      <c r="I34" s="28">
        <v>38500000</v>
      </c>
    </row>
    <row r="35" spans="1:9" s="300" customFormat="1" ht="33" customHeight="1">
      <c r="A35" s="343" t="s">
        <v>141</v>
      </c>
      <c r="B35" s="338">
        <v>69786600</v>
      </c>
      <c r="C35" s="339">
        <v>826670</v>
      </c>
      <c r="D35" s="338">
        <v>1.1845683841883685</v>
      </c>
      <c r="E35" s="339">
        <v>0</v>
      </c>
      <c r="F35" s="338">
        <v>0</v>
      </c>
      <c r="G35" s="339">
        <v>826670</v>
      </c>
      <c r="H35" s="338">
        <v>1.1845683841883685</v>
      </c>
      <c r="I35" s="338">
        <v>68959930</v>
      </c>
    </row>
    <row r="36" spans="1:9" s="60" customFormat="1" ht="47.25" customHeight="1">
      <c r="A36" s="340" t="s">
        <v>491</v>
      </c>
      <c r="B36" s="341">
        <v>69786600</v>
      </c>
      <c r="C36" s="342">
        <v>826670</v>
      </c>
      <c r="D36" s="341">
        <v>1.1845683841883685</v>
      </c>
      <c r="E36" s="342">
        <v>0</v>
      </c>
      <c r="F36" s="341">
        <v>0</v>
      </c>
      <c r="G36" s="342">
        <v>826670</v>
      </c>
      <c r="H36" s="341">
        <v>1.1845683841883685</v>
      </c>
      <c r="I36" s="341">
        <v>68959930</v>
      </c>
    </row>
    <row r="37" spans="1:9" s="60" customFormat="1" ht="33" customHeight="1">
      <c r="A37" s="302" t="s">
        <v>1</v>
      </c>
      <c r="B37" s="28">
        <v>69786600</v>
      </c>
      <c r="C37" s="305">
        <v>826670</v>
      </c>
      <c r="D37" s="28">
        <v>1.1845683841883685</v>
      </c>
      <c r="E37" s="305">
        <v>0</v>
      </c>
      <c r="F37" s="28">
        <v>0</v>
      </c>
      <c r="G37" s="305">
        <v>826670</v>
      </c>
      <c r="H37" s="28">
        <v>1.1845683841883685</v>
      </c>
      <c r="I37" s="28">
        <v>68959930</v>
      </c>
    </row>
    <row r="38" spans="1:9" s="60" customFormat="1" ht="30" hidden="1" customHeight="1">
      <c r="A38" s="310" t="s">
        <v>6</v>
      </c>
      <c r="B38" s="311">
        <f>+'[2]โอนเปลี่ยนแปลง '!C83</f>
        <v>0</v>
      </c>
      <c r="C38" s="312">
        <f>[2]คีย์ข้อมูล!H84</f>
        <v>0</v>
      </c>
      <c r="D38" s="312">
        <v>0</v>
      </c>
      <c r="E38" s="312">
        <f>[2]คีย์ข้อมูล!G84</f>
        <v>0</v>
      </c>
      <c r="F38" s="311">
        <v>0</v>
      </c>
      <c r="G38" s="312">
        <f>E38+C38</f>
        <v>0</v>
      </c>
      <c r="H38" s="311">
        <v>0</v>
      </c>
      <c r="I38" s="311" t="e">
        <f>#REF!-#REF!</f>
        <v>#REF!</v>
      </c>
    </row>
    <row r="39" spans="1:9" s="60" customFormat="1" ht="30" hidden="1" customHeight="1">
      <c r="A39" s="313" t="s">
        <v>5</v>
      </c>
      <c r="B39" s="314">
        <f>+'[2]โอนเปลี่ยนแปลง '!C86</f>
        <v>0</v>
      </c>
      <c r="C39" s="315">
        <f>[2]คีย์ข้อมูล!H87</f>
        <v>0</v>
      </c>
      <c r="D39" s="315">
        <v>0</v>
      </c>
      <c r="E39" s="315">
        <f>[2]คีย์ข้อมูล!G87</f>
        <v>0</v>
      </c>
      <c r="F39" s="314">
        <v>0</v>
      </c>
      <c r="G39" s="315">
        <f>E39+C39</f>
        <v>0</v>
      </c>
      <c r="H39" s="314">
        <v>0</v>
      </c>
      <c r="I39" s="314" t="e">
        <f>#REF!-#REF!</f>
        <v>#REF!</v>
      </c>
    </row>
    <row r="40" spans="1:9" s="60" customFormat="1" ht="21" customHeight="1">
      <c r="A40" s="56"/>
      <c r="B40" s="57"/>
      <c r="C40" s="58"/>
      <c r="D40" s="58"/>
      <c r="E40" s="58"/>
      <c r="F40" s="57"/>
      <c r="G40" s="58"/>
      <c r="H40" s="57"/>
      <c r="I40" s="59"/>
    </row>
    <row r="41" spans="1:9" s="65" customFormat="1" ht="33" customHeight="1">
      <c r="A41" s="344" t="s">
        <v>231</v>
      </c>
      <c r="B41" s="344"/>
      <c r="C41" s="344"/>
      <c r="D41" s="61"/>
      <c r="E41" s="62"/>
      <c r="F41" s="63"/>
      <c r="G41" s="64"/>
      <c r="H41" s="345"/>
      <c r="I41" s="64"/>
    </row>
    <row r="42" spans="1:9" s="65" customFormat="1" ht="30" customHeight="1">
      <c r="A42" s="66" t="s">
        <v>232</v>
      </c>
      <c r="B42" s="246" t="s">
        <v>233</v>
      </c>
      <c r="C42" s="346" t="s">
        <v>160</v>
      </c>
      <c r="E42" s="347" t="s">
        <v>170</v>
      </c>
      <c r="F42" s="63"/>
      <c r="G42" s="64"/>
      <c r="H42" s="345"/>
      <c r="I42" s="64"/>
    </row>
    <row r="43" spans="1:9" ht="30.75" customHeight="1">
      <c r="A43" s="67" t="s">
        <v>234</v>
      </c>
      <c r="B43" s="68" t="s">
        <v>235</v>
      </c>
      <c r="C43" s="348" t="s">
        <v>236</v>
      </c>
      <c r="D43" s="69"/>
      <c r="E43" s="68" t="s">
        <v>237</v>
      </c>
    </row>
    <row r="44" spans="1:9" ht="30.75" customHeight="1">
      <c r="A44" s="67" t="s">
        <v>238</v>
      </c>
      <c r="B44" s="68" t="s">
        <v>239</v>
      </c>
      <c r="C44" s="348" t="s">
        <v>240</v>
      </c>
      <c r="D44" s="69"/>
      <c r="E44" s="68" t="s">
        <v>210</v>
      </c>
      <c r="G44" s="70"/>
    </row>
    <row r="45" spans="1:9" ht="30.75" customHeight="1">
      <c r="A45" s="67" t="s">
        <v>241</v>
      </c>
      <c r="B45" s="68" t="s">
        <v>242</v>
      </c>
      <c r="C45" s="348" t="s">
        <v>243</v>
      </c>
      <c r="D45" s="69"/>
      <c r="E45" s="68" t="s">
        <v>244</v>
      </c>
    </row>
    <row r="46" spans="1:9" ht="24" customHeight="1"/>
    <row r="47" spans="1:9" ht="26.25" customHeight="1">
      <c r="A47" s="600"/>
      <c r="B47" s="600"/>
      <c r="C47" s="600"/>
      <c r="D47" s="600"/>
      <c r="E47" s="600"/>
      <c r="F47" s="600"/>
      <c r="G47" s="600"/>
      <c r="H47" s="600"/>
      <c r="I47" s="600"/>
    </row>
    <row r="48" spans="1:9" ht="24" customHeight="1">
      <c r="A48" s="600"/>
      <c r="B48" s="600"/>
      <c r="C48" s="600"/>
      <c r="D48" s="600"/>
      <c r="E48" s="600"/>
      <c r="F48" s="320"/>
      <c r="G48" s="70"/>
      <c r="H48" s="349"/>
      <c r="I48" s="70"/>
    </row>
    <row r="49" spans="1:73" ht="24" customHeight="1">
      <c r="A49" s="600"/>
      <c r="B49" s="600"/>
      <c r="C49" s="600"/>
      <c r="D49" s="600"/>
      <c r="E49" s="600"/>
      <c r="F49" s="600"/>
      <c r="G49" s="600"/>
      <c r="H49" s="600"/>
      <c r="I49" s="600"/>
    </row>
    <row r="50" spans="1:73" ht="24" customHeight="1">
      <c r="A50" s="600"/>
      <c r="B50" s="600"/>
      <c r="C50" s="600"/>
      <c r="D50" s="600"/>
      <c r="E50" s="600"/>
      <c r="F50" s="600"/>
      <c r="G50" s="600"/>
      <c r="H50" s="600"/>
      <c r="I50" s="600"/>
    </row>
    <row r="51" spans="1:73" ht="24" customHeight="1">
      <c r="A51" s="600"/>
      <c r="B51" s="600"/>
      <c r="C51" s="600"/>
      <c r="D51" s="600"/>
      <c r="E51" s="600"/>
      <c r="F51" s="600"/>
      <c r="G51" s="600"/>
      <c r="H51" s="600"/>
      <c r="I51" s="600"/>
    </row>
    <row r="52" spans="1:73" ht="24" customHeight="1">
      <c r="A52" s="600"/>
      <c r="B52" s="600"/>
      <c r="C52" s="600"/>
      <c r="D52" s="600"/>
      <c r="E52" s="600"/>
      <c r="F52" s="600"/>
      <c r="G52" s="600"/>
      <c r="H52" s="600"/>
      <c r="I52" s="600"/>
    </row>
    <row r="53" spans="1:73" ht="24" customHeight="1">
      <c r="A53" s="600"/>
      <c r="B53" s="600"/>
      <c r="C53" s="600"/>
    </row>
    <row r="59" spans="1:73" s="64" customFormat="1">
      <c r="A59" s="71"/>
      <c r="D59" s="72"/>
      <c r="F59" s="63"/>
      <c r="H59" s="345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</row>
  </sheetData>
  <mergeCells count="16">
    <mergeCell ref="A1:I1"/>
    <mergeCell ref="A2:I2"/>
    <mergeCell ref="A3:I3"/>
    <mergeCell ref="G4:H4"/>
    <mergeCell ref="I4:I5"/>
    <mergeCell ref="E4:F4"/>
    <mergeCell ref="C4:D4"/>
    <mergeCell ref="A4:A5"/>
    <mergeCell ref="B4:B5"/>
    <mergeCell ref="A52:I52"/>
    <mergeCell ref="A53:C53"/>
    <mergeCell ref="A47:I47"/>
    <mergeCell ref="A48:E48"/>
    <mergeCell ref="A49:I49"/>
    <mergeCell ref="A50:I50"/>
    <mergeCell ref="A51:I51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2" manualBreakCount="2">
    <brk id="25" max="15" man="1"/>
    <brk id="43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V64"/>
  <sheetViews>
    <sheetView zoomScale="80" zoomScaleNormal="80" workbookViewId="0">
      <selection activeCell="G10" sqref="G10"/>
    </sheetView>
  </sheetViews>
  <sheetFormatPr defaultRowHeight="27.75"/>
  <cols>
    <col min="1" max="1" width="7.140625" style="15" customWidth="1"/>
    <col min="2" max="2" width="19.28515625" style="16" customWidth="1"/>
    <col min="3" max="3" width="10.5703125" style="15" customWidth="1"/>
    <col min="4" max="4" width="20.7109375" style="27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1.7109375" style="27" customWidth="1"/>
    <col min="11" max="11" width="19.85546875" style="15" bestFit="1" customWidth="1"/>
    <col min="12" max="12" width="22.7109375" style="269" customWidth="1"/>
    <col min="13" max="13" width="19.140625" style="269" customWidth="1"/>
    <col min="14" max="14" width="20.7109375" style="515" customWidth="1"/>
    <col min="15" max="15" width="22.5703125" style="269" customWidth="1"/>
    <col min="16" max="17" width="9.140625" style="269" customWidth="1"/>
    <col min="18" max="18" width="14.140625" style="269" bestFit="1" customWidth="1"/>
    <col min="19" max="19" width="19.28515625" style="508" customWidth="1"/>
    <col min="20" max="20" width="22.5703125" style="269" customWidth="1"/>
    <col min="21" max="21" width="13.5703125" style="9" customWidth="1"/>
    <col min="22" max="22" width="19.5703125" style="9" customWidth="1"/>
    <col min="23" max="16384" width="9.140625" style="9"/>
  </cols>
  <sheetData>
    <row r="1" spans="1:22" s="203" customFormat="1" ht="33" customHeight="1">
      <c r="A1" s="689" t="s">
        <v>335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259"/>
      <c r="M1" s="259"/>
      <c r="N1" s="260"/>
      <c r="O1" s="260"/>
      <c r="P1" s="260"/>
      <c r="Q1" s="261"/>
      <c r="R1" s="259"/>
      <c r="S1" s="260"/>
      <c r="T1" s="259"/>
    </row>
    <row r="2" spans="1:22" s="203" customFormat="1" ht="33" customHeight="1">
      <c r="A2" s="689" t="s">
        <v>161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259"/>
      <c r="M2" s="259"/>
      <c r="N2" s="260"/>
      <c r="O2" s="260"/>
      <c r="P2" s="260"/>
      <c r="Q2" s="261"/>
      <c r="R2" s="259"/>
      <c r="S2" s="260"/>
      <c r="T2" s="259"/>
    </row>
    <row r="3" spans="1:22" s="203" customFormat="1" ht="33" customHeight="1">
      <c r="A3" s="689" t="str">
        <f>+[4]รายละเอียดงบลงทุน!A2</f>
        <v>ข้อมูลสะสมตั้งแต่วันที่ 1 ตุลาคม 2568 ถึงวันที่ 15 พฤศจิกายน 2568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259"/>
      <c r="M3" s="259"/>
      <c r="N3" s="260"/>
      <c r="O3" s="260"/>
      <c r="P3" s="260"/>
      <c r="Q3" s="261"/>
      <c r="R3" s="259"/>
      <c r="S3" s="260"/>
      <c r="T3" s="259"/>
    </row>
    <row r="4" spans="1:22" s="6" customFormat="1" ht="27" customHeight="1">
      <c r="A4" s="698" t="s">
        <v>21</v>
      </c>
      <c r="B4" s="701" t="s">
        <v>72</v>
      </c>
      <c r="C4" s="698" t="s">
        <v>3</v>
      </c>
      <c r="D4" s="705" t="s">
        <v>122</v>
      </c>
      <c r="E4" s="704" t="s">
        <v>9</v>
      </c>
      <c r="F4" s="691"/>
      <c r="G4" s="690" t="s">
        <v>131</v>
      </c>
      <c r="H4" s="713"/>
      <c r="I4" s="709" t="s">
        <v>146</v>
      </c>
      <c r="J4" s="710"/>
      <c r="K4" s="698" t="s">
        <v>4</v>
      </c>
      <c r="L4" s="259"/>
      <c r="M4" s="507"/>
      <c r="N4" s="507"/>
      <c r="O4" s="259"/>
      <c r="P4" s="259"/>
      <c r="Q4" s="259"/>
      <c r="R4" s="259"/>
      <c r="S4" s="508"/>
      <c r="T4" s="259"/>
    </row>
    <row r="5" spans="1:22" s="6" customFormat="1" ht="27" customHeight="1">
      <c r="A5" s="699"/>
      <c r="B5" s="702"/>
      <c r="C5" s="699"/>
      <c r="D5" s="706"/>
      <c r="E5" s="692"/>
      <c r="F5" s="693"/>
      <c r="G5" s="714"/>
      <c r="H5" s="715"/>
      <c r="I5" s="711"/>
      <c r="J5" s="712"/>
      <c r="K5" s="699"/>
      <c r="L5" s="259"/>
      <c r="M5" s="259"/>
      <c r="N5" s="507"/>
      <c r="O5" s="259"/>
      <c r="P5" s="259"/>
      <c r="Q5" s="259"/>
      <c r="R5" s="259"/>
      <c r="S5" s="508"/>
      <c r="T5" s="259"/>
    </row>
    <row r="6" spans="1:22" s="6" customFormat="1" ht="27" customHeight="1">
      <c r="A6" s="699"/>
      <c r="B6" s="703"/>
      <c r="C6" s="700"/>
      <c r="D6" s="707"/>
      <c r="E6" s="22" t="s">
        <v>107</v>
      </c>
      <c r="F6" s="22" t="s">
        <v>7</v>
      </c>
      <c r="G6" s="328" t="s">
        <v>107</v>
      </c>
      <c r="H6" s="22" t="s">
        <v>7</v>
      </c>
      <c r="I6" s="17" t="s">
        <v>107</v>
      </c>
      <c r="J6" s="17" t="s">
        <v>7</v>
      </c>
      <c r="K6" s="700"/>
      <c r="L6" s="259"/>
      <c r="M6" s="259"/>
      <c r="N6" s="507"/>
      <c r="O6" s="259"/>
      <c r="P6" s="259"/>
      <c r="Q6" s="259"/>
      <c r="R6" s="259"/>
      <c r="S6" s="508"/>
      <c r="T6" s="259"/>
    </row>
    <row r="7" spans="1:22" s="7" customFormat="1" ht="27" customHeight="1" thickBot="1">
      <c r="A7" s="23"/>
      <c r="B7" s="12"/>
      <c r="C7" s="96">
        <v>32</v>
      </c>
      <c r="D7" s="24">
        <v>26694900</v>
      </c>
      <c r="E7" s="24">
        <v>0</v>
      </c>
      <c r="F7" s="24">
        <v>0</v>
      </c>
      <c r="G7" s="24">
        <v>265500</v>
      </c>
      <c r="H7" s="24">
        <v>200</v>
      </c>
      <c r="I7" s="24">
        <v>265500</v>
      </c>
      <c r="J7" s="24">
        <v>0.99457199689828391</v>
      </c>
      <c r="K7" s="24">
        <v>26429400</v>
      </c>
      <c r="L7" s="262"/>
      <c r="M7" s="263"/>
      <c r="N7" s="509"/>
      <c r="O7" s="264"/>
      <c r="P7" s="264"/>
      <c r="Q7" s="264"/>
      <c r="R7" s="264"/>
      <c r="S7" s="508"/>
      <c r="T7" s="264"/>
    </row>
    <row r="8" spans="1:22" s="103" customFormat="1" ht="27" customHeight="1" thickTop="1">
      <c r="A8" s="252">
        <v>1</v>
      </c>
      <c r="B8" s="105" t="s">
        <v>33</v>
      </c>
      <c r="C8" s="104">
        <v>1</v>
      </c>
      <c r="D8" s="253">
        <v>2567000</v>
      </c>
      <c r="E8" s="253">
        <v>0</v>
      </c>
      <c r="F8" s="20">
        <v>0</v>
      </c>
      <c r="G8" s="253">
        <v>0</v>
      </c>
      <c r="H8" s="253">
        <v>0</v>
      </c>
      <c r="I8" s="20">
        <v>0</v>
      </c>
      <c r="J8" s="20">
        <v>0</v>
      </c>
      <c r="K8" s="206">
        <v>2567000</v>
      </c>
      <c r="L8" s="265"/>
      <c r="M8" s="266"/>
      <c r="N8" s="510"/>
      <c r="O8" s="265"/>
      <c r="P8" s="267"/>
      <c r="Q8" s="267"/>
      <c r="R8" s="265"/>
      <c r="S8" s="511"/>
      <c r="T8" s="265"/>
      <c r="U8" s="101"/>
      <c r="V8" s="101"/>
    </row>
    <row r="9" spans="1:22" s="103" customFormat="1" ht="27" customHeight="1">
      <c r="A9" s="252">
        <v>2</v>
      </c>
      <c r="B9" s="105" t="s">
        <v>213</v>
      </c>
      <c r="C9" s="104">
        <v>2</v>
      </c>
      <c r="D9" s="253">
        <v>1505000</v>
      </c>
      <c r="E9" s="253">
        <v>0</v>
      </c>
      <c r="F9" s="20">
        <v>0</v>
      </c>
      <c r="G9" s="253">
        <v>0</v>
      </c>
      <c r="H9" s="253">
        <v>0</v>
      </c>
      <c r="I9" s="20">
        <v>0</v>
      </c>
      <c r="J9" s="20">
        <v>0</v>
      </c>
      <c r="K9" s="206">
        <v>1505000</v>
      </c>
      <c r="L9" s="265"/>
      <c r="M9" s="266"/>
      <c r="N9" s="510"/>
      <c r="O9" s="265"/>
      <c r="P9" s="267"/>
      <c r="Q9" s="267"/>
      <c r="R9" s="265"/>
      <c r="S9" s="511"/>
      <c r="T9" s="265"/>
      <c r="U9" s="101"/>
      <c r="V9" s="101"/>
    </row>
    <row r="10" spans="1:22" s="103" customFormat="1" ht="27" customHeight="1">
      <c r="A10" s="252">
        <v>3</v>
      </c>
      <c r="B10" s="105" t="s">
        <v>36</v>
      </c>
      <c r="C10" s="104">
        <v>2</v>
      </c>
      <c r="D10" s="253">
        <v>661000</v>
      </c>
      <c r="E10" s="253">
        <v>0</v>
      </c>
      <c r="F10" s="20">
        <v>0</v>
      </c>
      <c r="G10" s="253">
        <v>0</v>
      </c>
      <c r="H10" s="253">
        <v>0</v>
      </c>
      <c r="I10" s="20">
        <v>0</v>
      </c>
      <c r="J10" s="20">
        <v>0</v>
      </c>
      <c r="K10" s="206">
        <v>661000</v>
      </c>
      <c r="L10" s="265"/>
      <c r="M10" s="266"/>
      <c r="N10" s="510"/>
      <c r="O10" s="265"/>
      <c r="P10" s="267"/>
      <c r="Q10" s="267"/>
      <c r="R10" s="265"/>
      <c r="S10" s="511"/>
      <c r="T10" s="265"/>
      <c r="U10" s="101"/>
      <c r="V10" s="101"/>
    </row>
    <row r="11" spans="1:22" s="103" customFormat="1" ht="27" customHeight="1">
      <c r="A11" s="252">
        <v>4</v>
      </c>
      <c r="B11" s="105" t="s">
        <v>37</v>
      </c>
      <c r="C11" s="104">
        <v>1</v>
      </c>
      <c r="D11" s="253">
        <v>2299000</v>
      </c>
      <c r="E11" s="253">
        <v>0</v>
      </c>
      <c r="F11" s="20">
        <v>0</v>
      </c>
      <c r="G11" s="253">
        <v>0</v>
      </c>
      <c r="H11" s="253">
        <v>0</v>
      </c>
      <c r="I11" s="20">
        <v>0</v>
      </c>
      <c r="J11" s="20">
        <v>0</v>
      </c>
      <c r="K11" s="206">
        <v>2299000</v>
      </c>
      <c r="L11" s="265"/>
      <c r="M11" s="266"/>
      <c r="N11" s="510"/>
      <c r="O11" s="265"/>
      <c r="P11" s="267"/>
      <c r="Q11" s="267"/>
      <c r="R11" s="265"/>
      <c r="S11" s="511"/>
      <c r="T11" s="265"/>
      <c r="U11" s="101"/>
      <c r="V11" s="101"/>
    </row>
    <row r="12" spans="1:22" s="103" customFormat="1" ht="27" customHeight="1">
      <c r="A12" s="252">
        <v>5</v>
      </c>
      <c r="B12" s="105" t="s">
        <v>143</v>
      </c>
      <c r="C12" s="104">
        <v>2</v>
      </c>
      <c r="D12" s="253">
        <v>5912900</v>
      </c>
      <c r="E12" s="253">
        <v>0</v>
      </c>
      <c r="F12" s="20">
        <v>0</v>
      </c>
      <c r="G12" s="253">
        <v>0</v>
      </c>
      <c r="H12" s="253">
        <v>0</v>
      </c>
      <c r="I12" s="20">
        <v>0</v>
      </c>
      <c r="J12" s="20">
        <v>0</v>
      </c>
      <c r="K12" s="206">
        <v>5912900</v>
      </c>
      <c r="L12" s="265"/>
      <c r="M12" s="266"/>
      <c r="N12" s="510"/>
      <c r="O12" s="265"/>
      <c r="P12" s="267"/>
      <c r="Q12" s="267"/>
      <c r="R12" s="265"/>
      <c r="S12" s="511"/>
      <c r="T12" s="265"/>
      <c r="U12" s="101"/>
      <c r="V12" s="101"/>
    </row>
    <row r="13" spans="1:22" s="103" customFormat="1" ht="27" customHeight="1">
      <c r="A13" s="252">
        <v>6</v>
      </c>
      <c r="B13" s="105" t="s">
        <v>41</v>
      </c>
      <c r="C13" s="104">
        <v>1</v>
      </c>
      <c r="D13" s="253">
        <v>1676500</v>
      </c>
      <c r="E13" s="253">
        <v>0</v>
      </c>
      <c r="F13" s="20">
        <v>0</v>
      </c>
      <c r="G13" s="253">
        <v>0</v>
      </c>
      <c r="H13" s="253">
        <v>0</v>
      </c>
      <c r="I13" s="20">
        <v>0</v>
      </c>
      <c r="J13" s="20">
        <v>0</v>
      </c>
      <c r="K13" s="206">
        <v>1676500</v>
      </c>
      <c r="L13" s="265"/>
      <c r="M13" s="266"/>
      <c r="N13" s="510"/>
      <c r="O13" s="265"/>
      <c r="P13" s="267"/>
      <c r="Q13" s="267"/>
      <c r="R13" s="265"/>
      <c r="S13" s="511"/>
      <c r="T13" s="265"/>
      <c r="U13" s="101"/>
      <c r="V13" s="101"/>
    </row>
    <row r="14" spans="1:22" s="103" customFormat="1" ht="27" customHeight="1">
      <c r="A14" s="252">
        <v>7</v>
      </c>
      <c r="B14" s="105" t="s">
        <v>17</v>
      </c>
      <c r="C14" s="104">
        <v>1</v>
      </c>
      <c r="D14" s="253">
        <v>257300</v>
      </c>
      <c r="E14" s="253">
        <v>0</v>
      </c>
      <c r="F14" s="20">
        <v>0</v>
      </c>
      <c r="G14" s="253">
        <v>0</v>
      </c>
      <c r="H14" s="253">
        <v>0</v>
      </c>
      <c r="I14" s="20">
        <v>0</v>
      </c>
      <c r="J14" s="20">
        <v>0</v>
      </c>
      <c r="K14" s="206">
        <v>257300</v>
      </c>
      <c r="L14" s="265"/>
      <c r="M14" s="266"/>
      <c r="N14" s="510"/>
      <c r="O14" s="265"/>
      <c r="P14" s="267"/>
      <c r="Q14" s="267"/>
      <c r="R14" s="265"/>
      <c r="S14" s="511"/>
      <c r="T14" s="265"/>
      <c r="U14" s="101"/>
      <c r="V14" s="101"/>
    </row>
    <row r="15" spans="1:22" s="103" customFormat="1" ht="27" customHeight="1">
      <c r="A15" s="252">
        <v>8</v>
      </c>
      <c r="B15" s="105" t="s">
        <v>19</v>
      </c>
      <c r="C15" s="104">
        <v>1</v>
      </c>
      <c r="D15" s="253">
        <v>191500</v>
      </c>
      <c r="E15" s="253">
        <v>0</v>
      </c>
      <c r="F15" s="20">
        <v>0</v>
      </c>
      <c r="G15" s="253">
        <v>0</v>
      </c>
      <c r="H15" s="253">
        <v>0</v>
      </c>
      <c r="I15" s="20">
        <v>0</v>
      </c>
      <c r="J15" s="20">
        <v>0</v>
      </c>
      <c r="K15" s="206">
        <v>191500</v>
      </c>
      <c r="L15" s="265"/>
      <c r="M15" s="266"/>
      <c r="N15" s="510"/>
      <c r="O15" s="265"/>
      <c r="P15" s="267"/>
      <c r="Q15" s="267"/>
      <c r="R15" s="265"/>
      <c r="S15" s="511"/>
      <c r="T15" s="265"/>
      <c r="U15" s="101"/>
      <c r="V15" s="101"/>
    </row>
    <row r="16" spans="1:22" s="103" customFormat="1" ht="27" customHeight="1">
      <c r="A16" s="252">
        <v>9</v>
      </c>
      <c r="B16" s="105" t="s">
        <v>144</v>
      </c>
      <c r="C16" s="104">
        <v>1</v>
      </c>
      <c r="D16" s="253">
        <v>608600</v>
      </c>
      <c r="E16" s="253">
        <v>0</v>
      </c>
      <c r="F16" s="20">
        <v>0</v>
      </c>
      <c r="G16" s="253">
        <v>0</v>
      </c>
      <c r="H16" s="253">
        <v>0</v>
      </c>
      <c r="I16" s="20">
        <v>0</v>
      </c>
      <c r="J16" s="20">
        <v>0</v>
      </c>
      <c r="K16" s="206">
        <v>608600</v>
      </c>
      <c r="L16" s="265"/>
      <c r="M16" s="266"/>
      <c r="N16" s="510"/>
      <c r="O16" s="265"/>
      <c r="P16" s="267"/>
      <c r="Q16" s="267"/>
      <c r="R16" s="265"/>
      <c r="S16" s="511"/>
      <c r="T16" s="265"/>
      <c r="U16" s="101"/>
      <c r="V16" s="101"/>
    </row>
    <row r="17" spans="1:22" s="103" customFormat="1" ht="27" customHeight="1">
      <c r="A17" s="252">
        <v>10</v>
      </c>
      <c r="B17" s="105" t="s">
        <v>55</v>
      </c>
      <c r="C17" s="104">
        <v>3</v>
      </c>
      <c r="D17" s="253">
        <v>1209000</v>
      </c>
      <c r="E17" s="253">
        <v>0</v>
      </c>
      <c r="F17" s="20">
        <v>0</v>
      </c>
      <c r="G17" s="253">
        <v>0</v>
      </c>
      <c r="H17" s="253">
        <v>0</v>
      </c>
      <c r="I17" s="20">
        <v>0</v>
      </c>
      <c r="J17" s="20">
        <v>0</v>
      </c>
      <c r="K17" s="206">
        <v>1209000</v>
      </c>
      <c r="L17" s="265"/>
      <c r="M17" s="266"/>
      <c r="N17" s="510"/>
      <c r="O17" s="265"/>
      <c r="P17" s="267"/>
      <c r="Q17" s="267"/>
      <c r="R17" s="265"/>
      <c r="S17" s="511"/>
      <c r="T17" s="265"/>
      <c r="U17" s="101"/>
      <c r="V17" s="101"/>
    </row>
    <row r="18" spans="1:22" s="103" customFormat="1" ht="27" customHeight="1">
      <c r="A18" s="252">
        <v>11</v>
      </c>
      <c r="B18" s="105" t="s">
        <v>336</v>
      </c>
      <c r="C18" s="104">
        <v>1</v>
      </c>
      <c r="D18" s="253">
        <v>28500</v>
      </c>
      <c r="E18" s="253">
        <v>0</v>
      </c>
      <c r="F18" s="20">
        <v>0</v>
      </c>
      <c r="G18" s="253">
        <v>28500</v>
      </c>
      <c r="H18" s="253">
        <v>100</v>
      </c>
      <c r="I18" s="20">
        <v>28500</v>
      </c>
      <c r="J18" s="20">
        <v>100</v>
      </c>
      <c r="K18" s="206">
        <v>0</v>
      </c>
      <c r="L18" s="265"/>
      <c r="M18" s="266"/>
      <c r="N18" s="510"/>
      <c r="O18" s="265"/>
      <c r="P18" s="267"/>
      <c r="Q18" s="267"/>
      <c r="R18" s="265"/>
      <c r="S18" s="511"/>
      <c r="T18" s="265"/>
      <c r="U18" s="101"/>
      <c r="V18" s="101"/>
    </row>
    <row r="19" spans="1:22" s="103" customFormat="1" ht="27" customHeight="1">
      <c r="A19" s="252">
        <v>12</v>
      </c>
      <c r="B19" s="105" t="s">
        <v>151</v>
      </c>
      <c r="C19" s="104">
        <v>6</v>
      </c>
      <c r="D19" s="253">
        <v>3006200</v>
      </c>
      <c r="E19" s="253">
        <v>0</v>
      </c>
      <c r="F19" s="20">
        <v>0</v>
      </c>
      <c r="G19" s="253">
        <v>0</v>
      </c>
      <c r="H19" s="253">
        <v>0</v>
      </c>
      <c r="I19" s="20">
        <v>0</v>
      </c>
      <c r="J19" s="20">
        <v>0</v>
      </c>
      <c r="K19" s="206">
        <v>3006200</v>
      </c>
      <c r="L19" s="265"/>
      <c r="M19" s="266"/>
      <c r="N19" s="510"/>
      <c r="O19" s="265"/>
      <c r="P19" s="267"/>
      <c r="Q19" s="267"/>
      <c r="R19" s="265"/>
      <c r="S19" s="511"/>
      <c r="T19" s="265"/>
      <c r="U19" s="101"/>
      <c r="V19" s="101"/>
    </row>
    <row r="20" spans="1:22" s="103" customFormat="1" ht="27" customHeight="1">
      <c r="A20" s="252">
        <v>13</v>
      </c>
      <c r="B20" s="105" t="s">
        <v>60</v>
      </c>
      <c r="C20" s="104">
        <v>1</v>
      </c>
      <c r="D20" s="253">
        <v>237000</v>
      </c>
      <c r="E20" s="253">
        <v>0</v>
      </c>
      <c r="F20" s="20">
        <v>0</v>
      </c>
      <c r="G20" s="253">
        <v>237000</v>
      </c>
      <c r="H20" s="253">
        <v>100</v>
      </c>
      <c r="I20" s="20">
        <v>237000</v>
      </c>
      <c r="J20" s="20">
        <v>100</v>
      </c>
      <c r="K20" s="206">
        <v>0</v>
      </c>
      <c r="L20" s="265"/>
      <c r="M20" s="266"/>
      <c r="N20" s="510"/>
      <c r="O20" s="265"/>
      <c r="P20" s="267"/>
      <c r="Q20" s="267"/>
      <c r="R20" s="265"/>
      <c r="S20" s="511"/>
      <c r="T20" s="265"/>
      <c r="U20" s="101"/>
      <c r="V20" s="101"/>
    </row>
    <row r="21" spans="1:22" s="103" customFormat="1" ht="27" customHeight="1">
      <c r="A21" s="252">
        <v>14</v>
      </c>
      <c r="B21" s="105" t="s">
        <v>61</v>
      </c>
      <c r="C21" s="104">
        <v>3</v>
      </c>
      <c r="D21" s="253">
        <v>3791400</v>
      </c>
      <c r="E21" s="253">
        <v>0</v>
      </c>
      <c r="F21" s="20">
        <v>0</v>
      </c>
      <c r="G21" s="253">
        <v>0</v>
      </c>
      <c r="H21" s="253">
        <v>0</v>
      </c>
      <c r="I21" s="20">
        <v>0</v>
      </c>
      <c r="J21" s="20">
        <v>0</v>
      </c>
      <c r="K21" s="206">
        <v>3791400</v>
      </c>
      <c r="L21" s="265"/>
      <c r="M21" s="266"/>
      <c r="N21" s="510"/>
      <c r="O21" s="265"/>
      <c r="P21" s="267"/>
      <c r="Q21" s="267"/>
      <c r="R21" s="265"/>
      <c r="S21" s="511"/>
      <c r="T21" s="265"/>
      <c r="U21" s="101"/>
      <c r="V21" s="101"/>
    </row>
    <row r="22" spans="1:22" s="103" customFormat="1" ht="27" customHeight="1">
      <c r="A22" s="252">
        <v>15</v>
      </c>
      <c r="B22" s="105" t="s">
        <v>64</v>
      </c>
      <c r="C22" s="104">
        <v>1</v>
      </c>
      <c r="D22" s="253">
        <v>619200</v>
      </c>
      <c r="E22" s="253">
        <v>0</v>
      </c>
      <c r="F22" s="20">
        <v>0</v>
      </c>
      <c r="G22" s="253">
        <v>0</v>
      </c>
      <c r="H22" s="253">
        <v>0</v>
      </c>
      <c r="I22" s="20">
        <v>0</v>
      </c>
      <c r="J22" s="20">
        <v>0</v>
      </c>
      <c r="K22" s="206">
        <v>619200</v>
      </c>
      <c r="L22" s="265"/>
      <c r="M22" s="266"/>
      <c r="N22" s="510"/>
      <c r="O22" s="265"/>
      <c r="P22" s="267"/>
      <c r="Q22" s="267"/>
      <c r="R22" s="265"/>
      <c r="S22" s="511"/>
      <c r="T22" s="265"/>
      <c r="U22" s="101"/>
      <c r="V22" s="101"/>
    </row>
    <row r="23" spans="1:22" s="103" customFormat="1" ht="27" customHeight="1">
      <c r="A23" s="252">
        <v>16</v>
      </c>
      <c r="B23" s="105" t="s">
        <v>66</v>
      </c>
      <c r="C23" s="104">
        <v>2</v>
      </c>
      <c r="D23" s="253">
        <v>872100</v>
      </c>
      <c r="E23" s="253">
        <v>0</v>
      </c>
      <c r="F23" s="20">
        <v>0</v>
      </c>
      <c r="G23" s="253">
        <v>0</v>
      </c>
      <c r="H23" s="253">
        <v>0</v>
      </c>
      <c r="I23" s="20">
        <v>0</v>
      </c>
      <c r="J23" s="20">
        <v>0</v>
      </c>
      <c r="K23" s="206">
        <v>872100</v>
      </c>
      <c r="L23" s="265"/>
      <c r="M23" s="266"/>
      <c r="N23" s="510"/>
      <c r="O23" s="265"/>
      <c r="P23" s="267"/>
      <c r="Q23" s="267"/>
      <c r="R23" s="265"/>
      <c r="S23" s="511"/>
      <c r="T23" s="265"/>
      <c r="U23" s="101"/>
      <c r="V23" s="101"/>
    </row>
    <row r="24" spans="1:22" s="103" customFormat="1" ht="27" customHeight="1">
      <c r="A24" s="252">
        <v>17</v>
      </c>
      <c r="B24" s="105" t="s">
        <v>145</v>
      </c>
      <c r="C24" s="104">
        <v>2</v>
      </c>
      <c r="D24" s="253">
        <v>632700</v>
      </c>
      <c r="E24" s="253">
        <v>0</v>
      </c>
      <c r="F24" s="20">
        <v>0</v>
      </c>
      <c r="G24" s="253">
        <v>0</v>
      </c>
      <c r="H24" s="253">
        <v>0</v>
      </c>
      <c r="I24" s="20">
        <v>0</v>
      </c>
      <c r="J24" s="20">
        <v>0</v>
      </c>
      <c r="K24" s="206">
        <v>632700</v>
      </c>
      <c r="L24" s="265"/>
      <c r="M24" s="266"/>
      <c r="N24" s="510"/>
      <c r="O24" s="265"/>
      <c r="P24" s="267"/>
      <c r="Q24" s="267"/>
      <c r="R24" s="265"/>
      <c r="S24" s="511"/>
      <c r="T24" s="265"/>
      <c r="U24" s="101"/>
      <c r="V24" s="101"/>
    </row>
    <row r="25" spans="1:22" s="103" customFormat="1" ht="27" customHeight="1">
      <c r="A25" s="748">
        <v>18</v>
      </c>
      <c r="B25" s="749" t="s">
        <v>68</v>
      </c>
      <c r="C25" s="750">
        <v>1</v>
      </c>
      <c r="D25" s="751">
        <v>620000</v>
      </c>
      <c r="E25" s="751">
        <v>0</v>
      </c>
      <c r="F25" s="752">
        <v>0</v>
      </c>
      <c r="G25" s="751">
        <v>0</v>
      </c>
      <c r="H25" s="751">
        <v>0</v>
      </c>
      <c r="I25" s="752">
        <v>0</v>
      </c>
      <c r="J25" s="752">
        <v>0</v>
      </c>
      <c r="K25" s="207">
        <v>620000</v>
      </c>
      <c r="L25" s="265"/>
      <c r="M25" s="266"/>
      <c r="N25" s="510"/>
      <c r="O25" s="265"/>
      <c r="P25" s="267"/>
      <c r="Q25" s="267"/>
      <c r="R25" s="265"/>
      <c r="S25" s="511"/>
      <c r="T25" s="265"/>
      <c r="U25" s="101"/>
      <c r="V25" s="101"/>
    </row>
    <row r="26" spans="1:22" s="108" customFormat="1" ht="27" customHeight="1">
      <c r="A26" s="753"/>
      <c r="B26" s="754"/>
      <c r="C26" s="753"/>
      <c r="D26" s="755"/>
      <c r="E26" s="755"/>
      <c r="F26" s="755"/>
      <c r="G26" s="755"/>
      <c r="H26" s="755"/>
      <c r="I26" s="755"/>
      <c r="J26" s="755"/>
      <c r="K26" s="756"/>
      <c r="L26" s="268"/>
      <c r="M26" s="268"/>
      <c r="N26" s="512"/>
      <c r="O26" s="268"/>
      <c r="P26" s="268"/>
      <c r="Q26" s="268"/>
      <c r="R26" s="268"/>
      <c r="S26" s="513"/>
      <c r="T26" s="268"/>
    </row>
    <row r="27" spans="1:22">
      <c r="B27" s="757"/>
      <c r="D27" s="758"/>
      <c r="E27" s="758"/>
      <c r="F27" s="758"/>
      <c r="G27" s="758"/>
      <c r="H27" s="758"/>
      <c r="I27" s="758"/>
      <c r="J27" s="758"/>
      <c r="N27" s="514"/>
    </row>
    <row r="57" spans="5:19">
      <c r="E57" s="26" t="s">
        <v>152</v>
      </c>
    </row>
    <row r="61" spans="5:19">
      <c r="S61" s="516"/>
    </row>
    <row r="62" spans="5:19">
      <c r="S62" s="516"/>
    </row>
    <row r="63" spans="5:19">
      <c r="S63" s="517"/>
    </row>
    <row r="64" spans="5:19">
      <c r="S64" s="516"/>
    </row>
  </sheetData>
  <mergeCells count="11">
    <mergeCell ref="K4:K6"/>
    <mergeCell ref="G4:H5"/>
    <mergeCell ref="E4:F5"/>
    <mergeCell ref="A4:A6"/>
    <mergeCell ref="B4:B6"/>
    <mergeCell ref="D4:D6"/>
    <mergeCell ref="C4:C6"/>
    <mergeCell ref="A1:K1"/>
    <mergeCell ref="A2:K2"/>
    <mergeCell ref="A3:K3"/>
    <mergeCell ref="I4:J5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F8" sqref="F8"/>
    </sheetView>
  </sheetViews>
  <sheetFormatPr defaultColWidth="9.140625" defaultRowHeight="24"/>
  <cols>
    <col min="1" max="1" width="6.42578125" style="136" customWidth="1"/>
    <col min="2" max="2" width="51.85546875" style="134" customWidth="1"/>
    <col min="3" max="3" width="29" style="556" bestFit="1" customWidth="1"/>
    <col min="4" max="4" width="29" style="557" bestFit="1" customWidth="1"/>
    <col min="5" max="5" width="27.28515625" style="558" bestFit="1" customWidth="1"/>
    <col min="6" max="6" width="29" style="558" bestFit="1" customWidth="1"/>
    <col min="7" max="7" width="29" style="558" customWidth="1"/>
    <col min="8" max="8" width="24.42578125" style="558" customWidth="1"/>
    <col min="9" max="9" width="12.7109375" style="558" customWidth="1"/>
    <col min="10" max="10" width="29" style="558" customWidth="1"/>
    <col min="11" max="11" width="21.85546875" style="125" bestFit="1" customWidth="1"/>
    <col min="12" max="12" width="22.42578125" style="547" customWidth="1"/>
    <col min="13" max="13" width="11.28515625" style="135" bestFit="1" customWidth="1"/>
    <col min="14" max="16384" width="9.140625" style="135"/>
  </cols>
  <sheetData>
    <row r="1" spans="1:12" s="109" customFormat="1" ht="39.950000000000003" customHeight="1">
      <c r="A1" s="716" t="str">
        <f>+[5]แบบรายงานเงินกันเหลื่อมปี!A1</f>
        <v>รายงานผลการเบิกจ่ายเงินกันไว้เบิกเหลื่อมปี ประจำปีงบประมาณ พ.ศ. 2568</v>
      </c>
      <c r="B1" s="716"/>
      <c r="C1" s="716"/>
      <c r="D1" s="716"/>
      <c r="E1" s="716"/>
      <c r="F1" s="716"/>
      <c r="G1" s="716"/>
      <c r="H1" s="716"/>
      <c r="I1" s="716"/>
      <c r="J1" s="716"/>
      <c r="K1" s="254"/>
      <c r="L1" s="518"/>
    </row>
    <row r="2" spans="1:12" s="109" customFormat="1" ht="39.950000000000003" customHeight="1">
      <c r="A2" s="716" t="str">
        <f>+[5]แบบรายงานเงินกันเหลื่อมปี!A2</f>
        <v>กรมการพัฒนาชุมชน</v>
      </c>
      <c r="B2" s="716"/>
      <c r="C2" s="716"/>
      <c r="D2" s="716"/>
      <c r="E2" s="716"/>
      <c r="F2" s="716"/>
      <c r="G2" s="716"/>
      <c r="H2" s="716"/>
      <c r="I2" s="716"/>
      <c r="J2" s="716"/>
      <c r="K2" s="255"/>
      <c r="L2" s="518"/>
    </row>
    <row r="3" spans="1:12" s="109" customFormat="1" ht="39.950000000000003" customHeight="1">
      <c r="A3" s="717" t="str">
        <f>+[5]แบบรายงานเงินกันเหลื่อมปี!A3</f>
        <v>ข้อมูล ณ วันที่ 15 พฤศจิกายน 2568</v>
      </c>
      <c r="B3" s="717"/>
      <c r="C3" s="717"/>
      <c r="D3" s="717"/>
      <c r="E3" s="717"/>
      <c r="F3" s="717"/>
      <c r="G3" s="717"/>
      <c r="H3" s="717"/>
      <c r="I3" s="717"/>
      <c r="J3" s="717"/>
      <c r="K3" s="255"/>
      <c r="L3" s="518"/>
    </row>
    <row r="4" spans="1:12" s="109" customFormat="1" ht="39.950000000000003" customHeight="1">
      <c r="A4" s="718"/>
      <c r="B4" s="718"/>
      <c r="C4" s="718"/>
      <c r="D4" s="718"/>
      <c r="E4" s="718"/>
      <c r="F4" s="718"/>
      <c r="G4" s="718"/>
      <c r="H4" s="718"/>
      <c r="I4" s="718"/>
      <c r="J4" s="718"/>
      <c r="K4" s="254"/>
      <c r="L4" s="518"/>
    </row>
    <row r="5" spans="1:12" s="5" customFormat="1" ht="39.950000000000003" customHeight="1">
      <c r="A5" s="719" t="s">
        <v>21</v>
      </c>
      <c r="B5" s="719" t="s">
        <v>3</v>
      </c>
      <c r="C5" s="724" t="s">
        <v>23</v>
      </c>
      <c r="D5" s="720" t="s">
        <v>84</v>
      </c>
      <c r="E5" s="721"/>
      <c r="F5" s="722"/>
      <c r="G5" s="723" t="s">
        <v>2</v>
      </c>
      <c r="H5" s="723" t="s">
        <v>10</v>
      </c>
      <c r="I5" s="725" t="s">
        <v>173</v>
      </c>
      <c r="J5" s="726" t="s">
        <v>4</v>
      </c>
      <c r="K5" s="254"/>
      <c r="L5" s="520"/>
    </row>
    <row r="6" spans="1:12" s="111" customFormat="1" ht="39.950000000000003" customHeight="1">
      <c r="A6" s="719"/>
      <c r="B6" s="719"/>
      <c r="C6" s="724"/>
      <c r="D6" s="110" t="s">
        <v>1</v>
      </c>
      <c r="E6" s="519" t="s">
        <v>6</v>
      </c>
      <c r="F6" s="521" t="s">
        <v>164</v>
      </c>
      <c r="G6" s="723"/>
      <c r="H6" s="723"/>
      <c r="I6" s="719"/>
      <c r="J6" s="727"/>
      <c r="K6" s="256"/>
      <c r="L6" s="522"/>
    </row>
    <row r="7" spans="1:12" s="55" customFormat="1" ht="54" customHeight="1" thickBot="1">
      <c r="A7" s="112"/>
      <c r="B7" s="113" t="s">
        <v>337</v>
      </c>
      <c r="C7" s="523">
        <v>40479250.829999998</v>
      </c>
      <c r="D7" s="523">
        <v>323993623.81</v>
      </c>
      <c r="E7" s="523">
        <v>36125425.210000001</v>
      </c>
      <c r="F7" s="523">
        <v>360119049.01999998</v>
      </c>
      <c r="G7" s="523">
        <v>400598299.85000002</v>
      </c>
      <c r="H7" s="523">
        <v>129458381.45000002</v>
      </c>
      <c r="I7" s="523">
        <v>32.316258331219679</v>
      </c>
      <c r="J7" s="523">
        <v>271139918.39999998</v>
      </c>
      <c r="K7" s="257">
        <f>H7/F7*100</f>
        <v>35.948773552051186</v>
      </c>
      <c r="L7" s="524"/>
    </row>
    <row r="8" spans="1:12" s="55" customFormat="1" ht="54" customHeight="1" thickTop="1">
      <c r="A8" s="114">
        <v>1</v>
      </c>
      <c r="B8" s="115" t="s">
        <v>338</v>
      </c>
      <c r="C8" s="525">
        <v>40479250.829999998</v>
      </c>
      <c r="D8" s="525">
        <v>168523623.81</v>
      </c>
      <c r="E8" s="525">
        <v>36125425.210000001</v>
      </c>
      <c r="F8" s="525">
        <v>204649049.02000001</v>
      </c>
      <c r="G8" s="525">
        <v>245128299.84999999</v>
      </c>
      <c r="H8" s="525">
        <v>114138381.45000002</v>
      </c>
      <c r="I8" s="525">
        <v>46.562710841565043</v>
      </c>
      <c r="J8" s="525">
        <v>130989918.39999999</v>
      </c>
      <c r="K8" s="257"/>
      <c r="L8" s="524"/>
    </row>
    <row r="9" spans="1:12" s="111" customFormat="1" ht="54" customHeight="1">
      <c r="A9" s="110"/>
      <c r="B9" s="116" t="s">
        <v>339</v>
      </c>
      <c r="C9" s="526">
        <v>19719395.039999999</v>
      </c>
      <c r="D9" s="526">
        <v>135455314.65000001</v>
      </c>
      <c r="E9" s="526">
        <v>14728000</v>
      </c>
      <c r="F9" s="117">
        <v>150183314.65000001</v>
      </c>
      <c r="G9" s="117">
        <v>169902709.69</v>
      </c>
      <c r="H9" s="117">
        <v>83746065.850000009</v>
      </c>
      <c r="I9" s="117">
        <v>49.290600487067493</v>
      </c>
      <c r="J9" s="117">
        <v>86156643.839999989</v>
      </c>
      <c r="K9" s="257">
        <f>H9/F9*100</f>
        <v>55.762563268209242</v>
      </c>
      <c r="L9" s="522"/>
    </row>
    <row r="10" spans="1:12" s="120" customFormat="1" ht="54" customHeight="1">
      <c r="A10" s="118"/>
      <c r="B10" s="119" t="s">
        <v>340</v>
      </c>
      <c r="C10" s="527">
        <v>20553955.789999999</v>
      </c>
      <c r="D10" s="527">
        <v>32936059.16</v>
      </c>
      <c r="E10" s="527">
        <v>10321436.210000001</v>
      </c>
      <c r="F10" s="117">
        <v>43257495.370000005</v>
      </c>
      <c r="G10" s="117">
        <v>63811451.160000004</v>
      </c>
      <c r="H10" s="527">
        <v>29850665.600000001</v>
      </c>
      <c r="I10" s="117">
        <v>46.779480888395454</v>
      </c>
      <c r="J10" s="117">
        <v>33960785.560000002</v>
      </c>
      <c r="K10" s="257">
        <f>H10/F10*100</f>
        <v>69.006920869260668</v>
      </c>
      <c r="L10" s="528"/>
    </row>
    <row r="11" spans="1:12" s="122" customFormat="1" ht="54" customHeight="1">
      <c r="A11" s="121"/>
      <c r="B11" s="116" t="s">
        <v>341</v>
      </c>
      <c r="C11" s="529">
        <v>205900</v>
      </c>
      <c r="D11" s="529">
        <v>132250</v>
      </c>
      <c r="E11" s="529">
        <v>11075989</v>
      </c>
      <c r="F11" s="117">
        <v>11208239</v>
      </c>
      <c r="G11" s="117">
        <v>11414139</v>
      </c>
      <c r="H11" s="530">
        <v>541650</v>
      </c>
      <c r="I11" s="117">
        <v>4.7454302072193091</v>
      </c>
      <c r="J11" s="117">
        <v>10872489</v>
      </c>
      <c r="K11" s="257">
        <f>H11/F11*100</f>
        <v>4.8326057286965423</v>
      </c>
      <c r="L11" s="531"/>
    </row>
    <row r="12" spans="1:12" s="122" customFormat="1" ht="54" customHeight="1">
      <c r="A12" s="121">
        <v>2</v>
      </c>
      <c r="B12" s="116" t="s">
        <v>342</v>
      </c>
      <c r="C12" s="529">
        <v>0</v>
      </c>
      <c r="D12" s="529">
        <v>155470000</v>
      </c>
      <c r="E12" s="529">
        <v>0</v>
      </c>
      <c r="F12" s="117">
        <v>155470000</v>
      </c>
      <c r="G12" s="117">
        <v>155470000</v>
      </c>
      <c r="H12" s="530">
        <v>15320000</v>
      </c>
      <c r="I12" s="117">
        <v>9.8539911236894575</v>
      </c>
      <c r="J12" s="117">
        <v>140150000</v>
      </c>
      <c r="K12" s="257">
        <f t="shared" ref="K12" si="0">H12/F12*100</f>
        <v>9.8539911236894575</v>
      </c>
      <c r="L12" s="531"/>
    </row>
    <row r="13" spans="1:12" s="126" customFormat="1">
      <c r="A13" s="123"/>
      <c r="B13" s="124"/>
      <c r="C13" s="532"/>
      <c r="D13" s="533"/>
      <c r="E13" s="534"/>
      <c r="F13" s="534"/>
      <c r="G13" s="534"/>
      <c r="H13" s="534"/>
      <c r="I13" s="534"/>
      <c r="J13" s="534"/>
      <c r="K13" s="125"/>
      <c r="L13" s="535"/>
    </row>
    <row r="14" spans="1:12" s="126" customFormat="1">
      <c r="A14" s="127"/>
      <c r="B14" s="124"/>
      <c r="C14" s="532"/>
      <c r="D14" s="533"/>
      <c r="E14" s="534"/>
      <c r="F14" s="534"/>
      <c r="G14" s="534"/>
      <c r="H14" s="534"/>
      <c r="I14" s="534"/>
      <c r="J14" s="534"/>
      <c r="K14" s="125"/>
      <c r="L14" s="535"/>
    </row>
    <row r="15" spans="1:12" s="126" customFormat="1">
      <c r="A15" s="123"/>
      <c r="B15" s="124"/>
      <c r="C15" s="532"/>
      <c r="D15" s="533"/>
      <c r="E15" s="534"/>
      <c r="F15" s="534"/>
      <c r="G15" s="534"/>
      <c r="H15" s="534"/>
      <c r="I15" s="534"/>
      <c r="J15" s="534"/>
      <c r="K15" s="125"/>
      <c r="L15" s="535"/>
    </row>
    <row r="16" spans="1:12" s="126" customFormat="1">
      <c r="A16" s="127"/>
      <c r="B16" s="124"/>
      <c r="C16" s="532"/>
      <c r="D16" s="533"/>
      <c r="E16" s="534"/>
      <c r="F16" s="534"/>
      <c r="G16" s="534"/>
      <c r="H16" s="534"/>
      <c r="I16" s="534"/>
      <c r="J16" s="534"/>
      <c r="K16" s="125"/>
      <c r="L16" s="535"/>
    </row>
    <row r="17" spans="1:12" s="126" customFormat="1">
      <c r="A17" s="123"/>
      <c r="B17" s="124"/>
      <c r="C17" s="532"/>
      <c r="D17" s="533"/>
      <c r="E17" s="534"/>
      <c r="F17" s="534"/>
      <c r="G17" s="534"/>
      <c r="H17" s="534"/>
      <c r="I17" s="534"/>
      <c r="J17" s="534"/>
      <c r="K17" s="125"/>
      <c r="L17" s="535"/>
    </row>
    <row r="18" spans="1:12" s="126" customFormat="1">
      <c r="A18" s="127"/>
      <c r="B18" s="124"/>
      <c r="C18" s="532"/>
      <c r="D18" s="533"/>
      <c r="E18" s="534"/>
      <c r="F18" s="534"/>
      <c r="G18" s="534"/>
      <c r="H18" s="534"/>
      <c r="I18" s="534"/>
      <c r="J18" s="534"/>
      <c r="K18" s="125"/>
      <c r="L18" s="535"/>
    </row>
    <row r="19" spans="1:12" s="126" customFormat="1">
      <c r="A19" s="123"/>
      <c r="B19" s="124"/>
      <c r="C19" s="532"/>
      <c r="D19" s="533"/>
      <c r="E19" s="534"/>
      <c r="F19" s="534"/>
      <c r="G19" s="534"/>
      <c r="H19" s="534"/>
      <c r="I19" s="534"/>
      <c r="J19" s="534"/>
      <c r="K19" s="125"/>
      <c r="L19" s="535"/>
    </row>
    <row r="20" spans="1:12" s="126" customFormat="1">
      <c r="A20" s="127"/>
      <c r="B20" s="124"/>
      <c r="C20" s="532"/>
      <c r="D20" s="533"/>
      <c r="E20" s="534"/>
      <c r="F20" s="534"/>
      <c r="G20" s="534"/>
      <c r="H20" s="534"/>
      <c r="I20" s="534"/>
      <c r="J20" s="534"/>
      <c r="K20" s="125"/>
      <c r="L20" s="535"/>
    </row>
    <row r="21" spans="1:12" s="126" customFormat="1">
      <c r="A21" s="123"/>
      <c r="B21" s="124"/>
      <c r="C21" s="532"/>
      <c r="D21" s="533"/>
      <c r="E21" s="534"/>
      <c r="F21" s="534"/>
      <c r="G21" s="534"/>
      <c r="H21" s="534"/>
      <c r="I21" s="534"/>
      <c r="J21" s="534"/>
      <c r="K21" s="125"/>
      <c r="L21" s="535"/>
    </row>
    <row r="22" spans="1:12" s="126" customFormat="1">
      <c r="A22" s="127"/>
      <c r="B22" s="124"/>
      <c r="C22" s="532"/>
      <c r="D22" s="533"/>
      <c r="E22" s="534"/>
      <c r="F22" s="534"/>
      <c r="G22" s="534"/>
      <c r="H22" s="534"/>
      <c r="I22" s="534"/>
      <c r="J22" s="534"/>
      <c r="K22" s="125"/>
      <c r="L22" s="535"/>
    </row>
    <row r="23" spans="1:12" s="126" customFormat="1">
      <c r="A23" s="123"/>
      <c r="B23" s="124"/>
      <c r="C23" s="532"/>
      <c r="D23" s="533"/>
      <c r="E23" s="534"/>
      <c r="F23" s="534"/>
      <c r="G23" s="534"/>
      <c r="H23" s="534"/>
      <c r="I23" s="534"/>
      <c r="J23" s="534"/>
      <c r="K23" s="125"/>
      <c r="L23" s="535"/>
    </row>
    <row r="24" spans="1:12" s="126" customFormat="1">
      <c r="A24" s="127"/>
      <c r="B24" s="124"/>
      <c r="C24" s="532"/>
      <c r="D24" s="533"/>
      <c r="E24" s="534"/>
      <c r="F24" s="534"/>
      <c r="G24" s="534"/>
      <c r="H24" s="534"/>
      <c r="I24" s="534"/>
      <c r="J24" s="534"/>
      <c r="K24" s="125"/>
      <c r="L24" s="535"/>
    </row>
    <row r="25" spans="1:12" s="126" customFormat="1">
      <c r="A25" s="123"/>
      <c r="B25" s="124"/>
      <c r="C25" s="532"/>
      <c r="D25" s="533"/>
      <c r="E25" s="534"/>
      <c r="F25" s="534"/>
      <c r="G25" s="534"/>
      <c r="H25" s="534"/>
      <c r="I25" s="534"/>
      <c r="J25" s="534"/>
      <c r="K25" s="125"/>
      <c r="L25" s="535"/>
    </row>
    <row r="26" spans="1:12" s="126" customFormat="1">
      <c r="A26" s="127"/>
      <c r="B26" s="124"/>
      <c r="C26" s="532"/>
      <c r="D26" s="533"/>
      <c r="E26" s="534"/>
      <c r="F26" s="534"/>
      <c r="G26" s="534"/>
      <c r="H26" s="534"/>
      <c r="I26" s="534"/>
      <c r="J26" s="534"/>
      <c r="K26" s="125"/>
      <c r="L26" s="535"/>
    </row>
    <row r="27" spans="1:12" s="126" customFormat="1">
      <c r="A27" s="123"/>
      <c r="B27" s="124"/>
      <c r="C27" s="532"/>
      <c r="D27" s="533"/>
      <c r="E27" s="534"/>
      <c r="F27" s="534"/>
      <c r="G27" s="534"/>
      <c r="H27" s="534"/>
      <c r="I27" s="534"/>
      <c r="J27" s="534"/>
      <c r="K27" s="125"/>
      <c r="L27" s="535"/>
    </row>
    <row r="28" spans="1:12" s="126" customFormat="1">
      <c r="A28" s="127"/>
      <c r="B28" s="124"/>
      <c r="C28" s="532"/>
      <c r="D28" s="533"/>
      <c r="E28" s="534"/>
      <c r="F28" s="534"/>
      <c r="G28" s="534"/>
      <c r="H28" s="534"/>
      <c r="I28" s="534"/>
      <c r="J28" s="534"/>
      <c r="K28" s="125"/>
      <c r="L28" s="535"/>
    </row>
    <row r="29" spans="1:12" s="126" customFormat="1">
      <c r="A29" s="123"/>
      <c r="B29" s="124"/>
      <c r="C29" s="532"/>
      <c r="D29" s="533"/>
      <c r="E29" s="534"/>
      <c r="F29" s="534"/>
      <c r="G29" s="534"/>
      <c r="H29" s="534"/>
      <c r="I29" s="534"/>
      <c r="J29" s="534"/>
      <c r="K29" s="125"/>
      <c r="L29" s="535"/>
    </row>
    <row r="30" spans="1:12" s="126" customFormat="1">
      <c r="A30" s="127"/>
      <c r="B30" s="124"/>
      <c r="C30" s="532"/>
      <c r="D30" s="533"/>
      <c r="E30" s="534"/>
      <c r="F30" s="534"/>
      <c r="G30" s="534"/>
      <c r="H30" s="534"/>
      <c r="I30" s="534"/>
      <c r="J30" s="534"/>
      <c r="K30" s="125"/>
      <c r="L30" s="535"/>
    </row>
    <row r="31" spans="1:12" s="126" customFormat="1">
      <c r="A31" s="123"/>
      <c r="B31" s="124"/>
      <c r="C31" s="532"/>
      <c r="D31" s="533"/>
      <c r="E31" s="534"/>
      <c r="F31" s="534"/>
      <c r="G31" s="534"/>
      <c r="H31" s="534"/>
      <c r="I31" s="534"/>
      <c r="J31" s="534"/>
      <c r="K31" s="125"/>
      <c r="L31" s="535"/>
    </row>
    <row r="32" spans="1:12" s="126" customFormat="1">
      <c r="A32" s="127"/>
      <c r="B32" s="124"/>
      <c r="C32" s="532"/>
      <c r="D32" s="533"/>
      <c r="E32" s="534"/>
      <c r="F32" s="534"/>
      <c r="G32" s="534"/>
      <c r="H32" s="534"/>
      <c r="I32" s="534"/>
      <c r="J32" s="534"/>
      <c r="K32" s="125"/>
      <c r="L32" s="535"/>
    </row>
    <row r="33" spans="1:12" s="126" customFormat="1">
      <c r="A33" s="123"/>
      <c r="B33" s="124"/>
      <c r="C33" s="532"/>
      <c r="D33" s="533"/>
      <c r="E33" s="534"/>
      <c r="F33" s="534"/>
      <c r="G33" s="534"/>
      <c r="H33" s="534"/>
      <c r="I33" s="534"/>
      <c r="J33" s="534"/>
      <c r="K33" s="125"/>
      <c r="L33" s="535"/>
    </row>
    <row r="34" spans="1:12" s="126" customFormat="1">
      <c r="A34" s="127"/>
      <c r="B34" s="124"/>
      <c r="C34" s="532"/>
      <c r="D34" s="533"/>
      <c r="E34" s="534"/>
      <c r="F34" s="534"/>
      <c r="G34" s="534"/>
      <c r="H34" s="534"/>
      <c r="I34" s="534"/>
      <c r="J34" s="534"/>
      <c r="K34" s="125"/>
      <c r="L34" s="535"/>
    </row>
    <row r="35" spans="1:12" s="126" customFormat="1">
      <c r="A35" s="123"/>
      <c r="B35" s="124"/>
      <c r="C35" s="532"/>
      <c r="D35" s="533"/>
      <c r="E35" s="534"/>
      <c r="F35" s="534"/>
      <c r="G35" s="534"/>
      <c r="H35" s="534"/>
      <c r="I35" s="534"/>
      <c r="J35" s="534"/>
      <c r="K35" s="125"/>
      <c r="L35" s="535"/>
    </row>
    <row r="36" spans="1:12" s="126" customFormat="1" ht="73.5" customHeight="1">
      <c r="A36" s="127"/>
      <c r="B36" s="124"/>
      <c r="C36" s="532"/>
      <c r="D36" s="533"/>
      <c r="E36" s="534"/>
      <c r="F36" s="534"/>
      <c r="G36" s="534"/>
      <c r="H36" s="534"/>
      <c r="I36" s="534"/>
      <c r="J36" s="534"/>
      <c r="K36" s="125"/>
      <c r="L36" s="535"/>
    </row>
    <row r="37" spans="1:12" s="126" customFormat="1">
      <c r="A37" s="123"/>
      <c r="B37" s="124"/>
      <c r="C37" s="532"/>
      <c r="D37" s="533"/>
      <c r="E37" s="534"/>
      <c r="F37" s="534"/>
      <c r="G37" s="534"/>
      <c r="H37" s="534"/>
      <c r="I37" s="534"/>
      <c r="J37" s="534"/>
      <c r="K37" s="125"/>
      <c r="L37" s="535"/>
    </row>
    <row r="38" spans="1:12" s="126" customFormat="1">
      <c r="A38" s="127"/>
      <c r="B38" s="124"/>
      <c r="C38" s="532"/>
      <c r="D38" s="533"/>
      <c r="E38" s="534"/>
      <c r="F38" s="534"/>
      <c r="G38" s="534"/>
      <c r="H38" s="534"/>
      <c r="I38" s="534"/>
      <c r="J38" s="534"/>
      <c r="K38" s="125"/>
      <c r="L38" s="535"/>
    </row>
    <row r="39" spans="1:12" s="126" customFormat="1">
      <c r="A39" s="123"/>
      <c r="B39" s="124"/>
      <c r="C39" s="532"/>
      <c r="D39" s="533"/>
      <c r="E39" s="534"/>
      <c r="F39" s="534"/>
      <c r="G39" s="534"/>
      <c r="H39" s="534"/>
      <c r="I39" s="534"/>
      <c r="J39" s="534"/>
      <c r="K39" s="125"/>
      <c r="L39" s="535"/>
    </row>
    <row r="40" spans="1:12" s="126" customFormat="1">
      <c r="A40" s="127"/>
      <c r="B40" s="124"/>
      <c r="C40" s="532"/>
      <c r="D40" s="533"/>
      <c r="E40" s="534"/>
      <c r="F40" s="534"/>
      <c r="G40" s="534"/>
      <c r="H40" s="534"/>
      <c r="I40" s="534"/>
      <c r="J40" s="534"/>
      <c r="K40" s="125"/>
      <c r="L40" s="535"/>
    </row>
    <row r="41" spans="1:12" s="126" customFormat="1">
      <c r="A41" s="123"/>
      <c r="B41" s="124"/>
      <c r="C41" s="532"/>
      <c r="D41" s="533"/>
      <c r="E41" s="534"/>
      <c r="F41" s="534"/>
      <c r="G41" s="534"/>
      <c r="H41" s="534"/>
      <c r="I41" s="534"/>
      <c r="J41" s="534"/>
      <c r="K41" s="125"/>
      <c r="L41" s="535"/>
    </row>
    <row r="42" spans="1:12" s="126" customFormat="1">
      <c r="A42" s="127"/>
      <c r="B42" s="124"/>
      <c r="C42" s="532"/>
      <c r="D42" s="533"/>
      <c r="E42" s="534"/>
      <c r="F42" s="534"/>
      <c r="G42" s="534"/>
      <c r="H42" s="534"/>
      <c r="I42" s="534"/>
      <c r="J42" s="534"/>
      <c r="K42" s="125"/>
      <c r="L42" s="535"/>
    </row>
    <row r="43" spans="1:12" s="126" customFormat="1">
      <c r="A43" s="123"/>
      <c r="B43" s="124"/>
      <c r="C43" s="532"/>
      <c r="D43" s="533"/>
      <c r="E43" s="534"/>
      <c r="F43" s="534"/>
      <c r="G43" s="534"/>
      <c r="H43" s="534"/>
      <c r="I43" s="534"/>
      <c r="J43" s="534"/>
      <c r="K43" s="125"/>
      <c r="L43" s="535"/>
    </row>
    <row r="44" spans="1:12" s="126" customFormat="1">
      <c r="A44" s="127"/>
      <c r="B44" s="124"/>
      <c r="C44" s="532"/>
      <c r="D44" s="533"/>
      <c r="E44" s="534"/>
      <c r="F44" s="534"/>
      <c r="G44" s="534"/>
      <c r="H44" s="534"/>
      <c r="I44" s="534"/>
      <c r="J44" s="534"/>
      <c r="K44" s="125"/>
      <c r="L44" s="535"/>
    </row>
    <row r="45" spans="1:12" s="126" customFormat="1">
      <c r="A45" s="123"/>
      <c r="B45" s="124"/>
      <c r="C45" s="532"/>
      <c r="D45" s="533"/>
      <c r="E45" s="534"/>
      <c r="F45" s="534"/>
      <c r="G45" s="534"/>
      <c r="H45" s="534"/>
      <c r="I45" s="534"/>
      <c r="J45" s="534"/>
      <c r="K45" s="125"/>
      <c r="L45" s="535"/>
    </row>
    <row r="46" spans="1:12" s="128" customFormat="1">
      <c r="A46" s="127"/>
      <c r="B46" s="124"/>
      <c r="C46" s="536"/>
      <c r="D46" s="537"/>
      <c r="E46" s="538"/>
      <c r="F46" s="538"/>
      <c r="G46" s="538"/>
      <c r="H46" s="538"/>
      <c r="I46" s="538"/>
      <c r="J46" s="538"/>
      <c r="K46" s="125"/>
      <c r="L46" s="535"/>
    </row>
    <row r="47" spans="1:12" s="126" customFormat="1">
      <c r="A47" s="123"/>
      <c r="B47" s="129"/>
      <c r="C47" s="532"/>
      <c r="D47" s="533"/>
      <c r="E47" s="534"/>
      <c r="F47" s="534"/>
      <c r="G47" s="534"/>
      <c r="H47" s="534"/>
      <c r="I47" s="534"/>
      <c r="J47" s="534"/>
      <c r="K47" s="125"/>
      <c r="L47" s="535"/>
    </row>
    <row r="48" spans="1:12" s="126" customFormat="1">
      <c r="A48" s="127"/>
      <c r="B48" s="124"/>
      <c r="C48" s="532"/>
      <c r="D48" s="533"/>
      <c r="E48" s="534"/>
      <c r="F48" s="534"/>
      <c r="G48" s="534"/>
      <c r="H48" s="534"/>
      <c r="I48" s="534"/>
      <c r="J48" s="534"/>
      <c r="K48" s="125"/>
      <c r="L48" s="535"/>
    </row>
    <row r="49" spans="1:12" s="126" customFormat="1">
      <c r="A49" s="123"/>
      <c r="B49" s="124"/>
      <c r="C49" s="532"/>
      <c r="D49" s="533"/>
      <c r="E49" s="534"/>
      <c r="F49" s="534"/>
      <c r="G49" s="534"/>
      <c r="H49" s="534"/>
      <c r="I49" s="534"/>
      <c r="J49" s="534"/>
      <c r="K49" s="125"/>
      <c r="L49" s="535"/>
    </row>
    <row r="50" spans="1:12" s="126" customFormat="1">
      <c r="A50" s="127"/>
      <c r="B50" s="124"/>
      <c r="C50" s="532"/>
      <c r="D50" s="533"/>
      <c r="E50" s="534"/>
      <c r="F50" s="534"/>
      <c r="G50" s="534"/>
      <c r="H50" s="534"/>
      <c r="I50" s="534"/>
      <c r="J50" s="534"/>
      <c r="K50" s="125"/>
      <c r="L50" s="535"/>
    </row>
    <row r="51" spans="1:12" s="126" customFormat="1">
      <c r="A51" s="123"/>
      <c r="B51" s="124"/>
      <c r="C51" s="532"/>
      <c r="D51" s="533"/>
      <c r="E51" s="534"/>
      <c r="F51" s="534"/>
      <c r="G51" s="534"/>
      <c r="H51" s="534"/>
      <c r="I51" s="534"/>
      <c r="J51" s="534"/>
      <c r="K51" s="125"/>
      <c r="L51" s="535"/>
    </row>
    <row r="52" spans="1:12" s="126" customFormat="1">
      <c r="A52" s="127"/>
      <c r="B52" s="124"/>
      <c r="C52" s="532"/>
      <c r="D52" s="533"/>
      <c r="E52" s="534"/>
      <c r="F52" s="534"/>
      <c r="G52" s="534"/>
      <c r="H52" s="534"/>
      <c r="I52" s="534"/>
      <c r="J52" s="534"/>
      <c r="K52" s="125"/>
      <c r="L52" s="535"/>
    </row>
    <row r="53" spans="1:12" s="126" customFormat="1">
      <c r="A53" s="123"/>
      <c r="B53" s="124"/>
      <c r="C53" s="532"/>
      <c r="D53" s="533"/>
      <c r="E53" s="534"/>
      <c r="F53" s="534"/>
      <c r="G53" s="534"/>
      <c r="H53" s="534"/>
      <c r="I53" s="534"/>
      <c r="J53" s="534"/>
      <c r="K53" s="125"/>
      <c r="L53" s="535"/>
    </row>
    <row r="54" spans="1:12" s="126" customFormat="1" ht="69.75" customHeight="1">
      <c r="A54" s="127"/>
      <c r="B54" s="124"/>
      <c r="C54" s="532"/>
      <c r="D54" s="533"/>
      <c r="E54" s="534"/>
      <c r="F54" s="534"/>
      <c r="G54" s="534"/>
      <c r="H54" s="534"/>
      <c r="I54" s="534"/>
      <c r="J54" s="534"/>
      <c r="K54" s="125"/>
      <c r="L54" s="535"/>
    </row>
    <row r="55" spans="1:12" s="126" customFormat="1">
      <c r="A55" s="123"/>
      <c r="B55" s="124"/>
      <c r="C55" s="532"/>
      <c r="D55" s="533"/>
      <c r="E55" s="534"/>
      <c r="F55" s="534"/>
      <c r="G55" s="534"/>
      <c r="H55" s="534"/>
      <c r="I55" s="534"/>
      <c r="J55" s="534"/>
      <c r="K55" s="125"/>
      <c r="L55" s="535"/>
    </row>
    <row r="56" spans="1:12" s="126" customFormat="1">
      <c r="A56" s="127"/>
      <c r="B56" s="124"/>
      <c r="C56" s="532"/>
      <c r="D56" s="533"/>
      <c r="E56" s="534"/>
      <c r="F56" s="534"/>
      <c r="G56" s="534"/>
      <c r="H56" s="534"/>
      <c r="I56" s="534"/>
      <c r="J56" s="534"/>
      <c r="K56" s="125"/>
      <c r="L56" s="535"/>
    </row>
    <row r="57" spans="1:12" s="126" customFormat="1">
      <c r="A57" s="123"/>
      <c r="B57" s="124"/>
      <c r="C57" s="532"/>
      <c r="D57" s="533"/>
      <c r="E57" s="534"/>
      <c r="F57" s="534"/>
      <c r="G57" s="534"/>
      <c r="H57" s="534"/>
      <c r="I57" s="534"/>
      <c r="J57" s="534"/>
      <c r="K57" s="125"/>
      <c r="L57" s="535"/>
    </row>
    <row r="58" spans="1:12" s="126" customFormat="1">
      <c r="A58" s="127"/>
      <c r="B58" s="124"/>
      <c r="C58" s="532"/>
      <c r="D58" s="533"/>
      <c r="E58" s="534"/>
      <c r="F58" s="534"/>
      <c r="G58" s="534"/>
      <c r="H58" s="534"/>
      <c r="I58" s="534"/>
      <c r="J58" s="534"/>
      <c r="K58" s="125"/>
      <c r="L58" s="535"/>
    </row>
    <row r="59" spans="1:12" s="126" customFormat="1">
      <c r="A59" s="123"/>
      <c r="B59" s="124"/>
      <c r="C59" s="532"/>
      <c r="D59" s="533"/>
      <c r="E59" s="534"/>
      <c r="F59" s="534"/>
      <c r="G59" s="534"/>
      <c r="H59" s="534"/>
      <c r="I59" s="534"/>
      <c r="J59" s="534"/>
      <c r="K59" s="125"/>
      <c r="L59" s="535"/>
    </row>
    <row r="60" spans="1:12" s="126" customFormat="1">
      <c r="A60" s="127"/>
      <c r="B60" s="124"/>
      <c r="C60" s="532"/>
      <c r="D60" s="533"/>
      <c r="E60" s="534"/>
      <c r="F60" s="534"/>
      <c r="G60" s="534"/>
      <c r="H60" s="534"/>
      <c r="I60" s="534"/>
      <c r="J60" s="534"/>
      <c r="K60" s="125"/>
      <c r="L60" s="535"/>
    </row>
    <row r="61" spans="1:12" s="126" customFormat="1">
      <c r="A61" s="123"/>
      <c r="B61" s="124"/>
      <c r="C61" s="532"/>
      <c r="D61" s="533"/>
      <c r="E61" s="534"/>
      <c r="F61" s="534"/>
      <c r="G61" s="534"/>
      <c r="H61" s="534"/>
      <c r="I61" s="534"/>
      <c r="J61" s="534"/>
      <c r="K61" s="125"/>
      <c r="L61" s="535"/>
    </row>
    <row r="62" spans="1:12" s="126" customFormat="1">
      <c r="A62" s="127"/>
      <c r="B62" s="124"/>
      <c r="C62" s="532"/>
      <c r="D62" s="533"/>
      <c r="E62" s="534"/>
      <c r="F62" s="534"/>
      <c r="G62" s="534"/>
      <c r="H62" s="534"/>
      <c r="I62" s="534"/>
      <c r="J62" s="534"/>
      <c r="K62" s="125"/>
      <c r="L62" s="535"/>
    </row>
    <row r="63" spans="1:12" s="126" customFormat="1">
      <c r="A63" s="123"/>
      <c r="B63" s="124"/>
      <c r="C63" s="532"/>
      <c r="D63" s="533"/>
      <c r="E63" s="534"/>
      <c r="F63" s="534"/>
      <c r="G63" s="534"/>
      <c r="H63" s="534"/>
      <c r="I63" s="534"/>
      <c r="J63" s="534"/>
      <c r="K63" s="125"/>
      <c r="L63" s="535"/>
    </row>
    <row r="64" spans="1:12" s="126" customFormat="1" ht="66.75" customHeight="1">
      <c r="A64" s="127"/>
      <c r="B64" s="124"/>
      <c r="C64" s="532"/>
      <c r="D64" s="533"/>
      <c r="E64" s="534"/>
      <c r="F64" s="534"/>
      <c r="G64" s="534"/>
      <c r="H64" s="534"/>
      <c r="I64" s="534"/>
      <c r="J64" s="534"/>
      <c r="K64" s="125"/>
      <c r="L64" s="535"/>
    </row>
    <row r="65" spans="1:12" s="126" customFormat="1">
      <c r="A65" s="123"/>
      <c r="B65" s="124"/>
      <c r="C65" s="532"/>
      <c r="D65" s="533"/>
      <c r="E65" s="534"/>
      <c r="F65" s="534"/>
      <c r="G65" s="534"/>
      <c r="H65" s="534"/>
      <c r="I65" s="534"/>
      <c r="J65" s="534"/>
      <c r="K65" s="125"/>
      <c r="L65" s="535"/>
    </row>
    <row r="66" spans="1:12" s="126" customFormat="1">
      <c r="A66" s="127"/>
      <c r="B66" s="124"/>
      <c r="C66" s="532"/>
      <c r="D66" s="533"/>
      <c r="E66" s="534"/>
      <c r="F66" s="534"/>
      <c r="G66" s="534"/>
      <c r="H66" s="534"/>
      <c r="I66" s="534"/>
      <c r="J66" s="534"/>
      <c r="K66" s="125"/>
      <c r="L66" s="535"/>
    </row>
    <row r="67" spans="1:12" s="126" customFormat="1">
      <c r="A67" s="123"/>
      <c r="B67" s="124"/>
      <c r="C67" s="532"/>
      <c r="D67" s="533"/>
      <c r="E67" s="534"/>
      <c r="F67" s="534"/>
      <c r="G67" s="534"/>
      <c r="H67" s="534"/>
      <c r="I67" s="534"/>
      <c r="J67" s="534"/>
      <c r="K67" s="125"/>
      <c r="L67" s="535"/>
    </row>
    <row r="68" spans="1:12" s="126" customFormat="1">
      <c r="A68" s="127"/>
      <c r="B68" s="124"/>
      <c r="C68" s="532"/>
      <c r="D68" s="533"/>
      <c r="E68" s="534"/>
      <c r="F68" s="534"/>
      <c r="G68" s="534"/>
      <c r="H68" s="534"/>
      <c r="I68" s="534"/>
      <c r="J68" s="534"/>
      <c r="K68" s="125"/>
      <c r="L68" s="535"/>
    </row>
    <row r="69" spans="1:12" s="126" customFormat="1">
      <c r="A69" s="123"/>
      <c r="B69" s="124"/>
      <c r="C69" s="532"/>
      <c r="D69" s="533"/>
      <c r="E69" s="534"/>
      <c r="F69" s="534"/>
      <c r="G69" s="534"/>
      <c r="H69" s="534"/>
      <c r="I69" s="534"/>
      <c r="J69" s="534"/>
      <c r="K69" s="125"/>
      <c r="L69" s="535"/>
    </row>
    <row r="70" spans="1:12" s="130" customFormat="1">
      <c r="A70" s="127"/>
      <c r="B70" s="124"/>
      <c r="C70" s="539"/>
      <c r="D70" s="539"/>
      <c r="E70" s="540"/>
      <c r="F70" s="540"/>
      <c r="G70" s="541"/>
      <c r="H70" s="540"/>
      <c r="I70" s="540"/>
      <c r="J70" s="540"/>
      <c r="K70" s="125"/>
      <c r="L70" s="542"/>
    </row>
    <row r="71" spans="1:12" s="5" customFormat="1">
      <c r="A71" s="131"/>
      <c r="B71" s="124"/>
      <c r="C71" s="543"/>
      <c r="D71" s="543"/>
      <c r="E71" s="544"/>
      <c r="F71" s="544"/>
      <c r="G71" s="544"/>
      <c r="H71" s="544"/>
      <c r="I71" s="544"/>
      <c r="J71" s="544"/>
      <c r="K71" s="254"/>
      <c r="L71" s="520"/>
    </row>
    <row r="72" spans="1:12" s="126" customFormat="1">
      <c r="A72" s="132"/>
      <c r="B72" s="131"/>
      <c r="C72" s="539"/>
      <c r="D72" s="539"/>
      <c r="E72" s="545"/>
      <c r="F72" s="545"/>
      <c r="G72" s="545"/>
      <c r="H72" s="545"/>
      <c r="I72" s="545"/>
      <c r="J72" s="545"/>
      <c r="K72" s="125"/>
      <c r="L72" s="535"/>
    </row>
    <row r="73" spans="1:12" s="126" customFormat="1">
      <c r="A73" s="132"/>
      <c r="B73" s="133"/>
      <c r="C73" s="539"/>
      <c r="D73" s="539"/>
      <c r="E73" s="545"/>
      <c r="F73" s="545"/>
      <c r="G73" s="545"/>
      <c r="H73" s="545"/>
      <c r="I73" s="545"/>
      <c r="J73" s="545"/>
      <c r="K73" s="125"/>
      <c r="L73" s="535"/>
    </row>
    <row r="74" spans="1:12" s="126" customFormat="1">
      <c r="A74" s="132"/>
      <c r="B74" s="134"/>
      <c r="C74" s="539"/>
      <c r="D74" s="539"/>
      <c r="E74" s="545"/>
      <c r="F74" s="545"/>
      <c r="G74" s="545"/>
      <c r="H74" s="545"/>
      <c r="I74" s="545"/>
      <c r="J74" s="545"/>
      <c r="K74" s="125"/>
      <c r="L74" s="535"/>
    </row>
    <row r="75" spans="1:12" s="126" customFormat="1">
      <c r="A75" s="132"/>
      <c r="B75" s="134"/>
      <c r="C75" s="539"/>
      <c r="D75" s="539"/>
      <c r="E75" s="545"/>
      <c r="F75" s="545"/>
      <c r="G75" s="545"/>
      <c r="H75" s="545"/>
      <c r="I75" s="545"/>
      <c r="J75" s="545"/>
      <c r="K75" s="125"/>
      <c r="L75" s="535"/>
    </row>
    <row r="76" spans="1:12" s="126" customFormat="1">
      <c r="A76" s="132"/>
      <c r="B76" s="133"/>
      <c r="C76" s="539"/>
      <c r="D76" s="539"/>
      <c r="E76" s="545"/>
      <c r="F76" s="545"/>
      <c r="G76" s="545"/>
      <c r="H76" s="545"/>
      <c r="I76" s="545"/>
      <c r="J76" s="545"/>
      <c r="K76" s="125"/>
      <c r="L76" s="535"/>
    </row>
    <row r="77" spans="1:12" s="126" customFormat="1">
      <c r="A77" s="132"/>
      <c r="B77" s="133"/>
      <c r="C77" s="539"/>
      <c r="D77" s="539"/>
      <c r="E77" s="545"/>
      <c r="F77" s="545"/>
      <c r="G77" s="545"/>
      <c r="H77" s="545"/>
      <c r="I77" s="545"/>
      <c r="J77" s="545"/>
      <c r="K77" s="125"/>
      <c r="L77" s="535"/>
    </row>
    <row r="78" spans="1:12">
      <c r="C78" s="539"/>
      <c r="D78" s="539"/>
      <c r="E78" s="546"/>
      <c r="F78" s="546"/>
      <c r="G78" s="546"/>
      <c r="H78" s="546"/>
      <c r="I78" s="546"/>
      <c r="J78" s="546"/>
    </row>
    <row r="79" spans="1:12" s="551" customFormat="1">
      <c r="A79" s="548"/>
      <c r="B79" s="134"/>
      <c r="C79" s="543"/>
      <c r="D79" s="543"/>
      <c r="E79" s="544"/>
      <c r="F79" s="544"/>
      <c r="G79" s="544"/>
      <c r="H79" s="544"/>
      <c r="I79" s="544"/>
      <c r="J79" s="544"/>
      <c r="K79" s="549"/>
      <c r="L79" s="550"/>
    </row>
    <row r="80" spans="1:12" ht="52.5" customHeight="1">
      <c r="A80" s="137"/>
      <c r="B80" s="552"/>
      <c r="C80" s="549"/>
      <c r="D80" s="125"/>
      <c r="E80" s="125"/>
      <c r="F80" s="553"/>
      <c r="G80" s="138"/>
      <c r="H80" s="139"/>
      <c r="I80" s="138"/>
      <c r="J80" s="138"/>
    </row>
    <row r="81" spans="1:13">
      <c r="A81" s="140"/>
      <c r="B81" s="141"/>
      <c r="C81" s="553"/>
      <c r="D81" s="553"/>
      <c r="E81" s="397"/>
      <c r="F81" s="397"/>
      <c r="G81" s="397"/>
      <c r="H81" s="397"/>
      <c r="I81" s="397"/>
      <c r="J81" s="397"/>
    </row>
    <row r="82" spans="1:13">
      <c r="A82" s="140"/>
      <c r="B82" s="142"/>
      <c r="C82" s="553"/>
      <c r="D82" s="553"/>
      <c r="E82" s="397"/>
      <c r="F82" s="397"/>
      <c r="G82" s="397"/>
      <c r="H82" s="397"/>
      <c r="I82" s="397"/>
      <c r="J82" s="397"/>
    </row>
    <row r="83" spans="1:13">
      <c r="B83" s="142"/>
      <c r="C83" s="549"/>
      <c r="D83" s="549"/>
      <c r="E83" s="554"/>
      <c r="F83" s="554"/>
      <c r="G83" s="554"/>
      <c r="H83" s="554"/>
      <c r="I83" s="554"/>
      <c r="J83" s="554"/>
    </row>
    <row r="84" spans="1:13">
      <c r="B84" s="143"/>
      <c r="C84" s="549"/>
      <c r="D84" s="549"/>
      <c r="E84" s="554"/>
      <c r="F84" s="554"/>
      <c r="G84" s="554"/>
      <c r="H84" s="554"/>
      <c r="I84" s="554"/>
      <c r="J84" s="554"/>
    </row>
    <row r="85" spans="1:13">
      <c r="B85" s="143"/>
      <c r="C85" s="549"/>
      <c r="D85" s="549"/>
      <c r="E85" s="554"/>
      <c r="F85" s="554"/>
      <c r="G85" s="554"/>
      <c r="H85" s="554"/>
      <c r="I85" s="554"/>
      <c r="J85" s="554"/>
    </row>
    <row r="86" spans="1:13">
      <c r="B86" s="143"/>
      <c r="C86" s="549"/>
      <c r="D86" s="549"/>
      <c r="E86" s="554"/>
      <c r="F86" s="554"/>
      <c r="G86" s="554"/>
      <c r="H86" s="554"/>
      <c r="I86" s="554"/>
      <c r="J86" s="554"/>
    </row>
    <row r="87" spans="1:13">
      <c r="B87" s="143"/>
      <c r="C87" s="549"/>
      <c r="D87" s="549"/>
      <c r="E87" s="554"/>
      <c r="F87" s="554"/>
      <c r="G87" s="554"/>
      <c r="H87" s="554"/>
      <c r="I87" s="554"/>
      <c r="J87" s="554"/>
    </row>
    <row r="88" spans="1:13">
      <c r="B88" s="143"/>
      <c r="C88" s="549"/>
      <c r="D88" s="549"/>
      <c r="E88" s="554"/>
      <c r="F88" s="554"/>
      <c r="G88" s="554"/>
      <c r="H88" s="554"/>
      <c r="I88" s="554"/>
      <c r="J88" s="554"/>
    </row>
    <row r="89" spans="1:13">
      <c r="B89" s="143"/>
      <c r="C89" s="549"/>
      <c r="D89" s="549"/>
      <c r="E89" s="554"/>
      <c r="F89" s="554"/>
      <c r="G89" s="554"/>
      <c r="H89" s="554"/>
      <c r="I89" s="554"/>
      <c r="J89" s="554"/>
    </row>
    <row r="90" spans="1:13" s="144" customFormat="1">
      <c r="A90" s="136"/>
      <c r="B90" s="143"/>
      <c r="C90" s="549"/>
      <c r="D90" s="549"/>
      <c r="E90" s="554"/>
      <c r="F90" s="554"/>
      <c r="G90" s="554"/>
      <c r="H90" s="554"/>
      <c r="I90" s="554"/>
      <c r="J90" s="554"/>
      <c r="K90" s="125"/>
      <c r="L90" s="547"/>
      <c r="M90" s="135"/>
    </row>
    <row r="91" spans="1:13" s="144" customFormat="1">
      <c r="A91" s="136"/>
      <c r="B91" s="143"/>
      <c r="C91" s="539"/>
      <c r="D91" s="539"/>
      <c r="E91" s="546"/>
      <c r="F91" s="546"/>
      <c r="G91" s="546"/>
      <c r="H91" s="546"/>
      <c r="I91" s="546"/>
      <c r="J91" s="546"/>
      <c r="K91" s="125"/>
      <c r="L91" s="547"/>
      <c r="M91" s="135"/>
    </row>
    <row r="92" spans="1:13" s="144" customFormat="1">
      <c r="A92" s="136"/>
      <c r="B92" s="134"/>
      <c r="C92" s="539"/>
      <c r="D92" s="539"/>
      <c r="E92" s="546"/>
      <c r="F92" s="546"/>
      <c r="G92" s="546"/>
      <c r="H92" s="546"/>
      <c r="I92" s="546"/>
      <c r="J92" s="546"/>
      <c r="K92" s="125"/>
      <c r="L92" s="547"/>
      <c r="M92" s="135"/>
    </row>
    <row r="93" spans="1:13" s="144" customFormat="1">
      <c r="A93" s="136"/>
      <c r="B93" s="134"/>
      <c r="C93" s="539"/>
      <c r="D93" s="539"/>
      <c r="E93" s="546"/>
      <c r="F93" s="546"/>
      <c r="G93" s="546"/>
      <c r="H93" s="546"/>
      <c r="I93" s="546"/>
      <c r="J93" s="546"/>
      <c r="K93" s="125"/>
      <c r="L93" s="547"/>
      <c r="M93" s="135"/>
    </row>
    <row r="94" spans="1:13" s="144" customFormat="1">
      <c r="A94" s="136"/>
      <c r="B94" s="134"/>
      <c r="C94" s="539"/>
      <c r="D94" s="539"/>
      <c r="E94" s="546"/>
      <c r="F94" s="546"/>
      <c r="G94" s="546"/>
      <c r="H94" s="546"/>
      <c r="I94" s="546"/>
      <c r="J94" s="546"/>
      <c r="K94" s="125"/>
      <c r="L94" s="547"/>
      <c r="M94" s="135"/>
    </row>
    <row r="95" spans="1:13" s="144" customFormat="1">
      <c r="A95" s="136"/>
      <c r="B95" s="134"/>
      <c r="C95" s="539"/>
      <c r="D95" s="539"/>
      <c r="E95" s="546"/>
      <c r="F95" s="546"/>
      <c r="G95" s="546"/>
      <c r="H95" s="546"/>
      <c r="I95" s="546"/>
      <c r="J95" s="546"/>
      <c r="K95" s="125"/>
      <c r="L95" s="547"/>
      <c r="M95" s="135"/>
    </row>
    <row r="96" spans="1:13" s="144" customFormat="1">
      <c r="A96" s="136"/>
      <c r="B96" s="134"/>
      <c r="C96" s="539"/>
      <c r="D96" s="539"/>
      <c r="E96" s="546"/>
      <c r="F96" s="546"/>
      <c r="G96" s="546"/>
      <c r="H96" s="546"/>
      <c r="I96" s="546"/>
      <c r="J96" s="546"/>
      <c r="K96" s="125"/>
      <c r="L96" s="547"/>
      <c r="M96" s="135"/>
    </row>
    <row r="97" spans="1:13" s="144" customFormat="1">
      <c r="A97" s="136"/>
      <c r="B97" s="134"/>
      <c r="C97" s="539"/>
      <c r="D97" s="539"/>
      <c r="E97" s="546"/>
      <c r="F97" s="546"/>
      <c r="G97" s="546"/>
      <c r="H97" s="546"/>
      <c r="I97" s="546"/>
      <c r="J97" s="546"/>
      <c r="K97" s="125"/>
      <c r="L97" s="547"/>
      <c r="M97" s="135"/>
    </row>
    <row r="98" spans="1:13" s="144" customFormat="1">
      <c r="A98" s="136"/>
      <c r="B98" s="134"/>
      <c r="C98" s="539"/>
      <c r="D98" s="539"/>
      <c r="E98" s="546"/>
      <c r="F98" s="546"/>
      <c r="G98" s="546"/>
      <c r="H98" s="546"/>
      <c r="I98" s="546"/>
      <c r="J98" s="546"/>
      <c r="K98" s="125"/>
      <c r="L98" s="547"/>
      <c r="M98" s="135"/>
    </row>
    <row r="99" spans="1:13" s="144" customFormat="1">
      <c r="A99" s="136"/>
      <c r="B99" s="134"/>
      <c r="C99" s="539"/>
      <c r="D99" s="539"/>
      <c r="E99" s="546"/>
      <c r="F99" s="546"/>
      <c r="G99" s="546"/>
      <c r="H99" s="546"/>
      <c r="I99" s="546"/>
      <c r="J99" s="546"/>
      <c r="K99" s="125"/>
      <c r="L99" s="547"/>
      <c r="M99" s="135"/>
    </row>
    <row r="100" spans="1:13" s="144" customFormat="1">
      <c r="A100" s="136"/>
      <c r="B100" s="134"/>
      <c r="C100" s="539"/>
      <c r="D100" s="539"/>
      <c r="E100" s="546"/>
      <c r="F100" s="546"/>
      <c r="G100" s="546"/>
      <c r="H100" s="546"/>
      <c r="I100" s="546"/>
      <c r="J100" s="546"/>
      <c r="K100" s="125"/>
      <c r="L100" s="547"/>
      <c r="M100" s="135"/>
    </row>
    <row r="101" spans="1:13" s="144" customFormat="1">
      <c r="A101" s="136"/>
      <c r="B101" s="134"/>
      <c r="C101" s="539"/>
      <c r="D101" s="539"/>
      <c r="E101" s="546"/>
      <c r="F101" s="546"/>
      <c r="G101" s="546"/>
      <c r="H101" s="546"/>
      <c r="I101" s="546"/>
      <c r="J101" s="546"/>
      <c r="K101" s="125"/>
      <c r="L101" s="547"/>
      <c r="M101" s="135"/>
    </row>
    <row r="102" spans="1:13" s="144" customFormat="1">
      <c r="A102" s="136"/>
      <c r="B102" s="134"/>
      <c r="C102" s="539"/>
      <c r="D102" s="539"/>
      <c r="E102" s="546"/>
      <c r="F102" s="546"/>
      <c r="G102" s="546"/>
      <c r="H102" s="546"/>
      <c r="I102" s="546"/>
      <c r="J102" s="546"/>
      <c r="K102" s="125"/>
      <c r="L102" s="547"/>
      <c r="M102" s="135"/>
    </row>
    <row r="103" spans="1:13" s="144" customFormat="1">
      <c r="A103" s="136"/>
      <c r="B103" s="134"/>
      <c r="C103" s="539"/>
      <c r="D103" s="539"/>
      <c r="E103" s="546"/>
      <c r="F103" s="546"/>
      <c r="G103" s="546"/>
      <c r="H103" s="546"/>
      <c r="I103" s="546"/>
      <c r="J103" s="546"/>
      <c r="K103" s="125"/>
      <c r="L103" s="547"/>
      <c r="M103" s="135"/>
    </row>
    <row r="104" spans="1:13" s="144" customFormat="1">
      <c r="A104" s="136"/>
      <c r="B104" s="134"/>
      <c r="C104" s="539"/>
      <c r="D104" s="539"/>
      <c r="E104" s="546"/>
      <c r="F104" s="546"/>
      <c r="G104" s="546"/>
      <c r="H104" s="546"/>
      <c r="I104" s="546"/>
      <c r="J104" s="546"/>
      <c r="K104" s="125"/>
      <c r="L104" s="547"/>
      <c r="M104" s="135"/>
    </row>
    <row r="105" spans="1:13" s="144" customFormat="1">
      <c r="A105" s="136"/>
      <c r="B105" s="134"/>
      <c r="C105" s="539"/>
      <c r="D105" s="539"/>
      <c r="E105" s="546"/>
      <c r="F105" s="546"/>
      <c r="G105" s="546"/>
      <c r="H105" s="546"/>
      <c r="I105" s="546"/>
      <c r="J105" s="546"/>
      <c r="K105" s="125"/>
      <c r="L105" s="547"/>
      <c r="M105" s="135"/>
    </row>
    <row r="106" spans="1:13" s="555" customFormat="1">
      <c r="A106" s="136"/>
      <c r="B106" s="134"/>
      <c r="C106" s="539"/>
      <c r="D106" s="539"/>
      <c r="E106" s="546"/>
      <c r="F106" s="546"/>
      <c r="G106" s="546"/>
      <c r="H106" s="546"/>
      <c r="I106" s="546"/>
      <c r="J106" s="546"/>
      <c r="K106" s="125"/>
      <c r="L106" s="547"/>
      <c r="M106" s="135"/>
    </row>
    <row r="107" spans="1:13" s="555" customFormat="1">
      <c r="A107" s="136"/>
      <c r="B107" s="134"/>
      <c r="C107" s="539"/>
      <c r="D107" s="539"/>
      <c r="E107" s="546"/>
      <c r="F107" s="546"/>
      <c r="G107" s="546"/>
      <c r="H107" s="546"/>
      <c r="I107" s="546"/>
      <c r="J107" s="546"/>
      <c r="K107" s="125"/>
      <c r="L107" s="547"/>
      <c r="M107" s="135"/>
    </row>
    <row r="108" spans="1:13" s="555" customFormat="1">
      <c r="A108" s="136"/>
      <c r="B108" s="134"/>
      <c r="C108" s="539"/>
      <c r="D108" s="539"/>
      <c r="E108" s="546"/>
      <c r="F108" s="546"/>
      <c r="G108" s="546"/>
      <c r="H108" s="546"/>
      <c r="I108" s="546"/>
      <c r="J108" s="546"/>
      <c r="K108" s="125"/>
      <c r="L108" s="547"/>
      <c r="M108" s="135"/>
    </row>
    <row r="109" spans="1:13" s="555" customFormat="1">
      <c r="A109" s="136"/>
      <c r="B109" s="134"/>
      <c r="C109" s="539"/>
      <c r="D109" s="539"/>
      <c r="E109" s="546"/>
      <c r="F109" s="546"/>
      <c r="G109" s="546"/>
      <c r="H109" s="546"/>
      <c r="I109" s="546"/>
      <c r="J109" s="546"/>
      <c r="K109" s="125"/>
      <c r="L109" s="547"/>
      <c r="M109" s="135"/>
    </row>
    <row r="110" spans="1:13" s="555" customFormat="1">
      <c r="A110" s="136"/>
      <c r="B110" s="134"/>
      <c r="C110" s="539"/>
      <c r="D110" s="539"/>
      <c r="E110" s="546"/>
      <c r="F110" s="546"/>
      <c r="G110" s="546"/>
      <c r="H110" s="546"/>
      <c r="I110" s="546"/>
      <c r="J110" s="546"/>
      <c r="K110" s="125"/>
      <c r="L110" s="547"/>
      <c r="M110" s="135"/>
    </row>
    <row r="111" spans="1:13" s="555" customFormat="1">
      <c r="A111" s="136"/>
      <c r="B111" s="134"/>
      <c r="C111" s="539"/>
      <c r="D111" s="539"/>
      <c r="E111" s="546"/>
      <c r="F111" s="546"/>
      <c r="G111" s="546"/>
      <c r="H111" s="546"/>
      <c r="I111" s="546"/>
      <c r="J111" s="546"/>
      <c r="K111" s="125"/>
      <c r="L111" s="547"/>
      <c r="M111" s="135"/>
    </row>
    <row r="112" spans="1:13" s="555" customFormat="1">
      <c r="A112" s="136"/>
      <c r="B112" s="134"/>
      <c r="C112" s="539"/>
      <c r="D112" s="539"/>
      <c r="E112" s="546"/>
      <c r="F112" s="546"/>
      <c r="G112" s="546"/>
      <c r="H112" s="546"/>
      <c r="I112" s="546"/>
      <c r="J112" s="546"/>
      <c r="K112" s="125"/>
      <c r="L112" s="547"/>
      <c r="M112" s="135"/>
    </row>
    <row r="113" spans="1:13" s="555" customFormat="1">
      <c r="A113" s="136"/>
      <c r="B113" s="134"/>
      <c r="C113" s="539"/>
      <c r="D113" s="539"/>
      <c r="E113" s="546"/>
      <c r="F113" s="546"/>
      <c r="G113" s="546"/>
      <c r="H113" s="546"/>
      <c r="I113" s="546"/>
      <c r="J113" s="546"/>
      <c r="K113" s="125"/>
      <c r="L113" s="547"/>
      <c r="M113" s="135"/>
    </row>
    <row r="114" spans="1:13" s="555" customFormat="1">
      <c r="A114" s="136"/>
      <c r="B114" s="134"/>
      <c r="C114" s="539"/>
      <c r="D114" s="539"/>
      <c r="E114" s="546"/>
      <c r="F114" s="546"/>
      <c r="G114" s="546"/>
      <c r="H114" s="546"/>
      <c r="I114" s="546"/>
      <c r="J114" s="546"/>
      <c r="K114" s="125"/>
      <c r="L114" s="547"/>
      <c r="M114" s="135"/>
    </row>
    <row r="115" spans="1:13" s="555" customFormat="1">
      <c r="A115" s="136"/>
      <c r="B115" s="134"/>
      <c r="C115" s="539"/>
      <c r="D115" s="539"/>
      <c r="E115" s="546"/>
      <c r="F115" s="546"/>
      <c r="G115" s="546"/>
      <c r="H115" s="546"/>
      <c r="I115" s="546"/>
      <c r="J115" s="546"/>
      <c r="K115" s="125"/>
      <c r="L115" s="547"/>
      <c r="M115" s="135"/>
    </row>
    <row r="116" spans="1:13" s="555" customFormat="1">
      <c r="A116" s="136"/>
      <c r="B116" s="134"/>
      <c r="C116" s="539"/>
      <c r="D116" s="539"/>
      <c r="E116" s="546"/>
      <c r="F116" s="546"/>
      <c r="G116" s="546"/>
      <c r="H116" s="546"/>
      <c r="I116" s="546"/>
      <c r="J116" s="546"/>
      <c r="K116" s="125"/>
      <c r="L116" s="547"/>
      <c r="M116" s="135"/>
    </row>
    <row r="117" spans="1:13" s="555" customFormat="1">
      <c r="A117" s="136"/>
      <c r="B117" s="134"/>
      <c r="C117" s="539"/>
      <c r="D117" s="539"/>
      <c r="E117" s="546"/>
      <c r="F117" s="546"/>
      <c r="G117" s="546"/>
      <c r="H117" s="546"/>
      <c r="I117" s="546"/>
      <c r="J117" s="546"/>
      <c r="K117" s="125"/>
      <c r="L117" s="547"/>
      <c r="M117" s="135"/>
    </row>
    <row r="118" spans="1:13" s="555" customFormat="1">
      <c r="A118" s="136"/>
      <c r="B118" s="134"/>
      <c r="C118" s="539"/>
      <c r="D118" s="539"/>
      <c r="E118" s="546"/>
      <c r="F118" s="546"/>
      <c r="G118" s="546"/>
      <c r="H118" s="546"/>
      <c r="I118" s="546"/>
      <c r="J118" s="546"/>
      <c r="K118" s="125"/>
      <c r="L118" s="547"/>
      <c r="M118" s="135"/>
    </row>
    <row r="119" spans="1:13" s="555" customFormat="1">
      <c r="A119" s="136"/>
      <c r="B119" s="134"/>
      <c r="C119" s="539"/>
      <c r="D119" s="539"/>
      <c r="E119" s="546"/>
      <c r="F119" s="546"/>
      <c r="G119" s="546"/>
      <c r="H119" s="546"/>
      <c r="I119" s="546"/>
      <c r="J119" s="546"/>
      <c r="K119" s="125"/>
      <c r="L119" s="547"/>
      <c r="M119" s="135"/>
    </row>
    <row r="120" spans="1:13" s="555" customFormat="1">
      <c r="A120" s="136"/>
      <c r="B120" s="134"/>
      <c r="C120" s="539"/>
      <c r="D120" s="539"/>
      <c r="E120" s="546"/>
      <c r="F120" s="546"/>
      <c r="G120" s="546"/>
      <c r="H120" s="546"/>
      <c r="I120" s="546"/>
      <c r="J120" s="546"/>
      <c r="K120" s="125"/>
      <c r="L120" s="547"/>
      <c r="M120" s="135"/>
    </row>
    <row r="121" spans="1:13" s="555" customFormat="1">
      <c r="A121" s="136"/>
      <c r="B121" s="134"/>
      <c r="C121" s="539"/>
      <c r="D121" s="539"/>
      <c r="E121" s="546"/>
      <c r="F121" s="546"/>
      <c r="G121" s="546"/>
      <c r="H121" s="546"/>
      <c r="I121" s="546"/>
      <c r="J121" s="546"/>
      <c r="K121" s="125"/>
      <c r="L121" s="547"/>
      <c r="M121" s="135"/>
    </row>
    <row r="122" spans="1:13">
      <c r="C122" s="539"/>
      <c r="D122" s="539"/>
      <c r="E122" s="546"/>
      <c r="F122" s="546"/>
      <c r="G122" s="546"/>
      <c r="H122" s="546"/>
      <c r="I122" s="546"/>
      <c r="J122" s="546"/>
    </row>
    <row r="123" spans="1:13">
      <c r="C123" s="539"/>
      <c r="D123" s="539"/>
      <c r="E123" s="546"/>
      <c r="F123" s="546"/>
      <c r="G123" s="546"/>
      <c r="H123" s="546"/>
      <c r="I123" s="546"/>
      <c r="J123" s="546"/>
    </row>
    <row r="124" spans="1:13">
      <c r="C124" s="539"/>
      <c r="D124" s="539"/>
      <c r="E124" s="546"/>
      <c r="F124" s="546"/>
      <c r="G124" s="546"/>
      <c r="H124" s="546"/>
      <c r="I124" s="546"/>
      <c r="J124" s="546"/>
    </row>
    <row r="125" spans="1:13">
      <c r="C125" s="539"/>
      <c r="D125" s="539"/>
      <c r="E125" s="546"/>
      <c r="F125" s="546"/>
      <c r="G125" s="546"/>
      <c r="H125" s="546"/>
      <c r="I125" s="546"/>
      <c r="J125" s="546"/>
    </row>
    <row r="126" spans="1:13">
      <c r="C126" s="539"/>
      <c r="D126" s="539"/>
      <c r="E126" s="546"/>
      <c r="F126" s="546"/>
      <c r="G126" s="546"/>
      <c r="H126" s="546"/>
      <c r="I126" s="546"/>
      <c r="J126" s="546"/>
    </row>
    <row r="127" spans="1:13">
      <c r="C127" s="539"/>
      <c r="D127" s="539"/>
      <c r="E127" s="546"/>
      <c r="F127" s="546"/>
      <c r="G127" s="546"/>
      <c r="H127" s="546"/>
      <c r="I127" s="546"/>
      <c r="J127" s="546"/>
    </row>
    <row r="128" spans="1:13">
      <c r="C128" s="539"/>
      <c r="D128" s="539"/>
      <c r="E128" s="546"/>
      <c r="F128" s="546"/>
      <c r="G128" s="546"/>
      <c r="H128" s="546"/>
      <c r="I128" s="546"/>
      <c r="J128" s="546"/>
    </row>
    <row r="129" spans="3:10">
      <c r="C129" s="539"/>
      <c r="D129" s="539"/>
      <c r="E129" s="546"/>
      <c r="F129" s="546"/>
      <c r="G129" s="546"/>
      <c r="H129" s="546"/>
      <c r="I129" s="546"/>
      <c r="J129" s="546"/>
    </row>
    <row r="130" spans="3:10">
      <c r="C130" s="539"/>
      <c r="D130" s="539"/>
      <c r="E130" s="546"/>
      <c r="F130" s="546"/>
      <c r="G130" s="546"/>
      <c r="H130" s="546"/>
      <c r="I130" s="546"/>
      <c r="J130" s="546"/>
    </row>
    <row r="131" spans="3:10">
      <c r="C131" s="539"/>
      <c r="D131" s="539"/>
      <c r="E131" s="546"/>
      <c r="F131" s="546"/>
      <c r="G131" s="546"/>
      <c r="H131" s="546"/>
      <c r="I131" s="546"/>
      <c r="J131" s="546"/>
    </row>
    <row r="132" spans="3:10">
      <c r="C132" s="539"/>
      <c r="D132" s="539"/>
      <c r="E132" s="546"/>
      <c r="F132" s="546"/>
      <c r="G132" s="546"/>
      <c r="H132" s="546"/>
      <c r="I132" s="546"/>
      <c r="J132" s="546"/>
    </row>
    <row r="133" spans="3:10">
      <c r="C133" s="539"/>
      <c r="D133" s="539"/>
      <c r="E133" s="546"/>
      <c r="F133" s="546"/>
      <c r="G133" s="546"/>
      <c r="H133" s="546"/>
      <c r="I133" s="546"/>
      <c r="J133" s="546"/>
    </row>
    <row r="134" spans="3:10">
      <c r="C134" s="539"/>
      <c r="D134" s="539"/>
      <c r="E134" s="546"/>
      <c r="F134" s="546"/>
      <c r="G134" s="546"/>
      <c r="H134" s="546"/>
      <c r="I134" s="546"/>
      <c r="J134" s="546"/>
    </row>
    <row r="135" spans="3:10">
      <c r="C135" s="539"/>
      <c r="D135" s="539"/>
      <c r="E135" s="546"/>
      <c r="F135" s="546"/>
      <c r="G135" s="546"/>
      <c r="H135" s="546"/>
      <c r="I135" s="546"/>
      <c r="J135" s="546"/>
    </row>
    <row r="136" spans="3:10">
      <c r="C136" s="539"/>
      <c r="D136" s="539"/>
      <c r="E136" s="546"/>
      <c r="F136" s="546"/>
      <c r="G136" s="546"/>
      <c r="H136" s="546"/>
      <c r="I136" s="546"/>
      <c r="J136" s="546"/>
    </row>
    <row r="137" spans="3:10">
      <c r="C137" s="539"/>
      <c r="D137" s="539"/>
      <c r="E137" s="546"/>
      <c r="F137" s="546"/>
      <c r="G137" s="546"/>
      <c r="H137" s="546"/>
      <c r="I137" s="546"/>
      <c r="J137" s="546"/>
    </row>
    <row r="138" spans="3:10">
      <c r="C138" s="539"/>
      <c r="D138" s="539"/>
      <c r="E138" s="546"/>
      <c r="F138" s="546"/>
      <c r="G138" s="546"/>
      <c r="H138" s="546"/>
      <c r="I138" s="546"/>
      <c r="J138" s="546"/>
    </row>
    <row r="139" spans="3:10">
      <c r="C139" s="539"/>
      <c r="D139" s="539"/>
      <c r="E139" s="546"/>
      <c r="F139" s="546"/>
      <c r="G139" s="546"/>
      <c r="H139" s="546"/>
      <c r="I139" s="546"/>
      <c r="J139" s="546"/>
    </row>
    <row r="140" spans="3:10">
      <c r="C140" s="539"/>
      <c r="D140" s="539"/>
      <c r="E140" s="546"/>
      <c r="F140" s="546"/>
      <c r="G140" s="546"/>
      <c r="H140" s="546"/>
      <c r="I140" s="546"/>
      <c r="J140" s="546"/>
    </row>
    <row r="141" spans="3:10">
      <c r="C141" s="539"/>
      <c r="D141" s="539"/>
      <c r="E141" s="546"/>
      <c r="F141" s="546"/>
      <c r="G141" s="546"/>
      <c r="H141" s="546"/>
      <c r="I141" s="546"/>
      <c r="J141" s="546"/>
    </row>
    <row r="142" spans="3:10">
      <c r="C142" s="539"/>
      <c r="D142" s="539"/>
      <c r="E142" s="546"/>
      <c r="F142" s="546"/>
      <c r="G142" s="546"/>
      <c r="H142" s="546"/>
      <c r="I142" s="546"/>
      <c r="J142" s="546"/>
    </row>
    <row r="143" spans="3:10">
      <c r="C143" s="539"/>
      <c r="D143" s="539"/>
      <c r="E143" s="546"/>
      <c r="F143" s="546"/>
      <c r="G143" s="546"/>
      <c r="H143" s="546"/>
      <c r="I143" s="546"/>
      <c r="J143" s="546"/>
    </row>
    <row r="144" spans="3:10">
      <c r="C144" s="539"/>
      <c r="D144" s="539"/>
      <c r="E144" s="546"/>
      <c r="F144" s="546"/>
      <c r="G144" s="546"/>
      <c r="H144" s="546"/>
      <c r="I144" s="546"/>
      <c r="J144" s="546"/>
    </row>
    <row r="145" spans="3:10">
      <c r="C145" s="539"/>
      <c r="D145" s="539"/>
      <c r="E145" s="546"/>
      <c r="F145" s="546"/>
      <c r="G145" s="546"/>
      <c r="H145" s="546"/>
      <c r="I145" s="546"/>
      <c r="J145" s="546"/>
    </row>
    <row r="146" spans="3:10">
      <c r="C146" s="539"/>
      <c r="D146" s="539"/>
      <c r="E146" s="546"/>
      <c r="F146" s="546"/>
      <c r="G146" s="546"/>
      <c r="H146" s="546"/>
      <c r="I146" s="546"/>
      <c r="J146" s="546"/>
    </row>
    <row r="147" spans="3:10">
      <c r="C147" s="539"/>
      <c r="D147" s="539"/>
      <c r="E147" s="546"/>
      <c r="F147" s="546"/>
      <c r="G147" s="546"/>
      <c r="H147" s="546"/>
      <c r="I147" s="546"/>
      <c r="J147" s="546"/>
    </row>
    <row r="148" spans="3:10">
      <c r="C148" s="539"/>
      <c r="D148" s="539"/>
      <c r="E148" s="546"/>
      <c r="F148" s="546"/>
      <c r="G148" s="546"/>
      <c r="H148" s="546"/>
      <c r="I148" s="546"/>
      <c r="J148" s="546"/>
    </row>
    <row r="149" spans="3:10">
      <c r="C149" s="539"/>
      <c r="D149" s="539"/>
      <c r="E149" s="546"/>
      <c r="F149" s="546"/>
      <c r="G149" s="546"/>
      <c r="H149" s="546"/>
      <c r="I149" s="546"/>
      <c r="J149" s="546"/>
    </row>
    <row r="150" spans="3:10">
      <c r="C150" s="539"/>
      <c r="D150" s="539"/>
      <c r="E150" s="546"/>
      <c r="F150" s="546"/>
      <c r="G150" s="546"/>
      <c r="H150" s="546"/>
      <c r="I150" s="546"/>
      <c r="J150" s="546"/>
    </row>
    <row r="151" spans="3:10">
      <c r="C151" s="539"/>
      <c r="D151" s="539"/>
      <c r="E151" s="546"/>
      <c r="F151" s="546"/>
      <c r="G151" s="546"/>
      <c r="H151" s="546"/>
      <c r="I151" s="546"/>
      <c r="J151" s="546"/>
    </row>
    <row r="152" spans="3:10">
      <c r="C152" s="539"/>
      <c r="D152" s="539"/>
      <c r="E152" s="546"/>
      <c r="F152" s="546"/>
      <c r="G152" s="546"/>
      <c r="H152" s="546"/>
      <c r="I152" s="546"/>
      <c r="J152" s="546"/>
    </row>
    <row r="153" spans="3:10">
      <c r="C153" s="539"/>
      <c r="D153" s="539"/>
      <c r="E153" s="546"/>
      <c r="F153" s="546"/>
      <c r="G153" s="546"/>
      <c r="H153" s="546"/>
      <c r="I153" s="546"/>
      <c r="J153" s="546"/>
    </row>
    <row r="154" spans="3:10">
      <c r="C154" s="539"/>
      <c r="D154" s="539"/>
      <c r="E154" s="546"/>
      <c r="F154" s="546"/>
      <c r="G154" s="546"/>
      <c r="H154" s="546"/>
      <c r="I154" s="546"/>
      <c r="J154" s="546"/>
    </row>
    <row r="155" spans="3:10">
      <c r="C155" s="539"/>
      <c r="D155" s="539"/>
      <c r="E155" s="546"/>
      <c r="F155" s="546"/>
      <c r="G155" s="546"/>
      <c r="H155" s="546"/>
      <c r="I155" s="546"/>
      <c r="J155" s="546"/>
    </row>
    <row r="156" spans="3:10">
      <c r="C156" s="539"/>
      <c r="D156" s="539"/>
      <c r="E156" s="546"/>
      <c r="F156" s="546"/>
      <c r="G156" s="546"/>
      <c r="H156" s="546"/>
      <c r="I156" s="546"/>
      <c r="J156" s="546"/>
    </row>
    <row r="157" spans="3:10">
      <c r="C157" s="539"/>
      <c r="D157" s="539"/>
      <c r="E157" s="546"/>
      <c r="F157" s="546"/>
      <c r="G157" s="546"/>
      <c r="H157" s="546"/>
      <c r="I157" s="546"/>
      <c r="J157" s="546"/>
    </row>
    <row r="158" spans="3:10">
      <c r="C158" s="539"/>
      <c r="D158" s="539"/>
      <c r="E158" s="546"/>
      <c r="F158" s="546"/>
      <c r="G158" s="546"/>
      <c r="H158" s="546"/>
      <c r="I158" s="546"/>
      <c r="J158" s="546"/>
    </row>
    <row r="159" spans="3:10">
      <c r="C159" s="539"/>
      <c r="D159" s="539"/>
      <c r="E159" s="546"/>
      <c r="F159" s="546"/>
      <c r="G159" s="546"/>
      <c r="H159" s="546"/>
      <c r="I159" s="546"/>
      <c r="J159" s="546"/>
    </row>
    <row r="160" spans="3:10">
      <c r="C160" s="539"/>
      <c r="D160" s="539"/>
      <c r="E160" s="546"/>
      <c r="F160" s="546"/>
      <c r="G160" s="546"/>
      <c r="H160" s="546"/>
      <c r="I160" s="546"/>
      <c r="J160" s="546"/>
    </row>
    <row r="161" spans="3:10">
      <c r="C161" s="539"/>
      <c r="D161" s="539"/>
      <c r="E161" s="546"/>
      <c r="F161" s="546"/>
      <c r="G161" s="546"/>
      <c r="H161" s="546"/>
      <c r="I161" s="546"/>
      <c r="J161" s="546"/>
    </row>
    <row r="162" spans="3:10">
      <c r="C162" s="539"/>
      <c r="D162" s="539"/>
      <c r="E162" s="546"/>
      <c r="F162" s="546"/>
      <c r="G162" s="546"/>
      <c r="H162" s="546"/>
      <c r="I162" s="546"/>
      <c r="J162" s="546"/>
    </row>
    <row r="163" spans="3:10">
      <c r="C163" s="539"/>
      <c r="D163" s="539"/>
      <c r="E163" s="546"/>
      <c r="F163" s="546"/>
      <c r="G163" s="546"/>
      <c r="H163" s="546"/>
      <c r="I163" s="546"/>
      <c r="J163" s="546"/>
    </row>
    <row r="164" spans="3:10">
      <c r="C164" s="539"/>
      <c r="D164" s="539"/>
      <c r="E164" s="546"/>
      <c r="F164" s="546"/>
      <c r="G164" s="546"/>
      <c r="H164" s="546"/>
      <c r="I164" s="546"/>
      <c r="J164" s="546"/>
    </row>
    <row r="165" spans="3:10">
      <c r="C165" s="539"/>
      <c r="D165" s="539"/>
      <c r="E165" s="546"/>
      <c r="F165" s="546"/>
      <c r="G165" s="546"/>
      <c r="H165" s="546"/>
      <c r="I165" s="546"/>
      <c r="J165" s="546"/>
    </row>
    <row r="166" spans="3:10">
      <c r="C166" s="539"/>
      <c r="D166" s="539"/>
      <c r="E166" s="546"/>
      <c r="F166" s="546"/>
      <c r="G166" s="546"/>
      <c r="H166" s="546"/>
      <c r="I166" s="546"/>
      <c r="J166" s="546"/>
    </row>
    <row r="167" spans="3:10">
      <c r="C167" s="539"/>
      <c r="D167" s="539"/>
      <c r="E167" s="546"/>
      <c r="F167" s="546"/>
      <c r="G167" s="546"/>
      <c r="H167" s="546"/>
      <c r="I167" s="546"/>
      <c r="J167" s="546"/>
    </row>
    <row r="168" spans="3:10">
      <c r="C168" s="539"/>
      <c r="D168" s="539"/>
      <c r="E168" s="546"/>
      <c r="F168" s="546"/>
      <c r="G168" s="546"/>
      <c r="H168" s="546"/>
      <c r="I168" s="546"/>
      <c r="J168" s="546"/>
    </row>
    <row r="169" spans="3:10">
      <c r="C169" s="539"/>
      <c r="D169" s="539"/>
      <c r="E169" s="546"/>
      <c r="F169" s="546"/>
      <c r="G169" s="546"/>
      <c r="H169" s="546"/>
      <c r="I169" s="546"/>
      <c r="J169" s="546"/>
    </row>
    <row r="170" spans="3:10">
      <c r="C170" s="539"/>
      <c r="D170" s="539"/>
      <c r="E170" s="546"/>
      <c r="F170" s="546"/>
      <c r="G170" s="546"/>
      <c r="H170" s="546"/>
      <c r="I170" s="546"/>
      <c r="J170" s="546"/>
    </row>
    <row r="171" spans="3:10">
      <c r="C171" s="539"/>
      <c r="D171" s="539"/>
      <c r="E171" s="546"/>
      <c r="F171" s="546"/>
      <c r="G171" s="546"/>
      <c r="H171" s="546"/>
      <c r="I171" s="546"/>
      <c r="J171" s="546"/>
    </row>
    <row r="172" spans="3:10">
      <c r="C172" s="539"/>
      <c r="D172" s="539"/>
      <c r="E172" s="546"/>
      <c r="F172" s="546"/>
      <c r="G172" s="546"/>
      <c r="H172" s="546"/>
      <c r="I172" s="546"/>
      <c r="J172" s="546"/>
    </row>
    <row r="173" spans="3:10">
      <c r="C173" s="539"/>
      <c r="D173" s="539"/>
      <c r="E173" s="546"/>
      <c r="F173" s="546"/>
      <c r="G173" s="546"/>
      <c r="H173" s="546"/>
      <c r="I173" s="546"/>
      <c r="J173" s="546"/>
    </row>
    <row r="174" spans="3:10">
      <c r="C174" s="539"/>
      <c r="D174" s="539"/>
      <c r="E174" s="546"/>
      <c r="F174" s="546"/>
      <c r="G174" s="546"/>
      <c r="H174" s="546"/>
      <c r="I174" s="546"/>
      <c r="J174" s="546"/>
    </row>
    <row r="175" spans="3:10">
      <c r="C175" s="539"/>
      <c r="D175" s="539"/>
      <c r="E175" s="546"/>
      <c r="F175" s="546"/>
      <c r="G175" s="546"/>
      <c r="H175" s="546"/>
      <c r="I175" s="546"/>
      <c r="J175" s="546"/>
    </row>
    <row r="176" spans="3:10">
      <c r="C176" s="539"/>
      <c r="D176" s="539"/>
      <c r="E176" s="546"/>
      <c r="F176" s="546"/>
      <c r="G176" s="546"/>
      <c r="H176" s="546"/>
      <c r="I176" s="546"/>
      <c r="J176" s="546"/>
    </row>
    <row r="177" spans="3:10">
      <c r="C177" s="539"/>
      <c r="D177" s="539"/>
      <c r="E177" s="546"/>
      <c r="F177" s="546"/>
      <c r="G177" s="546"/>
      <c r="H177" s="546"/>
      <c r="I177" s="546"/>
      <c r="J177" s="546"/>
    </row>
    <row r="178" spans="3:10">
      <c r="C178" s="539"/>
      <c r="D178" s="539"/>
      <c r="E178" s="546"/>
      <c r="F178" s="546"/>
      <c r="G178" s="546"/>
      <c r="H178" s="546"/>
      <c r="I178" s="546"/>
      <c r="J178" s="546"/>
    </row>
    <row r="179" spans="3:10">
      <c r="C179" s="539"/>
      <c r="D179" s="539"/>
      <c r="E179" s="546"/>
      <c r="F179" s="546"/>
      <c r="G179" s="546"/>
      <c r="H179" s="546"/>
      <c r="I179" s="546"/>
      <c r="J179" s="546"/>
    </row>
    <row r="180" spans="3:10">
      <c r="C180" s="539"/>
      <c r="D180" s="539"/>
      <c r="E180" s="546"/>
      <c r="F180" s="546"/>
      <c r="G180" s="546"/>
      <c r="H180" s="546"/>
      <c r="I180" s="546"/>
      <c r="J180" s="546"/>
    </row>
    <row r="181" spans="3:10">
      <c r="C181" s="539"/>
      <c r="D181" s="539"/>
      <c r="E181" s="546"/>
      <c r="F181" s="546"/>
      <c r="G181" s="546"/>
      <c r="H181" s="546"/>
      <c r="I181" s="546"/>
      <c r="J181" s="546"/>
    </row>
    <row r="182" spans="3:10">
      <c r="C182" s="539"/>
      <c r="D182" s="539"/>
      <c r="E182" s="546"/>
      <c r="F182" s="546"/>
      <c r="G182" s="546"/>
      <c r="H182" s="546"/>
      <c r="I182" s="546"/>
      <c r="J182" s="546"/>
    </row>
    <row r="183" spans="3:10">
      <c r="C183" s="539"/>
      <c r="D183" s="539"/>
      <c r="E183" s="546"/>
      <c r="F183" s="546"/>
      <c r="G183" s="546"/>
      <c r="H183" s="546"/>
      <c r="I183" s="546"/>
      <c r="J183" s="546"/>
    </row>
    <row r="184" spans="3:10">
      <c r="C184" s="539"/>
      <c r="D184" s="539"/>
      <c r="E184" s="546"/>
      <c r="F184" s="546"/>
      <c r="G184" s="546"/>
      <c r="H184" s="546"/>
      <c r="I184" s="546"/>
      <c r="J184" s="546"/>
    </row>
    <row r="185" spans="3:10">
      <c r="C185" s="539"/>
      <c r="D185" s="539"/>
      <c r="E185" s="546"/>
      <c r="F185" s="546"/>
      <c r="G185" s="546"/>
      <c r="H185" s="546"/>
      <c r="I185" s="546"/>
      <c r="J185" s="546"/>
    </row>
    <row r="186" spans="3:10">
      <c r="C186" s="539"/>
      <c r="D186" s="539"/>
      <c r="E186" s="546"/>
      <c r="F186" s="546"/>
      <c r="G186" s="546"/>
      <c r="H186" s="546"/>
      <c r="I186" s="546"/>
      <c r="J186" s="546"/>
    </row>
    <row r="187" spans="3:10">
      <c r="C187" s="539"/>
      <c r="D187" s="539"/>
      <c r="E187" s="546"/>
      <c r="F187" s="546"/>
      <c r="G187" s="546"/>
      <c r="H187" s="546"/>
      <c r="I187" s="546"/>
      <c r="J187" s="546"/>
    </row>
    <row r="188" spans="3:10">
      <c r="C188" s="539"/>
      <c r="D188" s="539"/>
      <c r="E188" s="546"/>
      <c r="F188" s="546"/>
      <c r="G188" s="546"/>
      <c r="H188" s="546"/>
      <c r="I188" s="546"/>
      <c r="J188" s="546"/>
    </row>
    <row r="189" spans="3:10">
      <c r="C189" s="539"/>
      <c r="D189" s="539"/>
      <c r="E189" s="546"/>
      <c r="F189" s="546"/>
      <c r="G189" s="546"/>
      <c r="H189" s="546"/>
      <c r="I189" s="546"/>
      <c r="J189" s="546"/>
    </row>
    <row r="190" spans="3:10">
      <c r="C190" s="539"/>
      <c r="D190" s="539"/>
      <c r="E190" s="546"/>
      <c r="F190" s="546"/>
      <c r="G190" s="546"/>
      <c r="H190" s="546"/>
      <c r="I190" s="546"/>
      <c r="J190" s="546"/>
    </row>
    <row r="191" spans="3:10">
      <c r="C191" s="539"/>
      <c r="D191" s="539"/>
      <c r="E191" s="546"/>
      <c r="F191" s="546"/>
      <c r="G191" s="546"/>
      <c r="H191" s="546"/>
      <c r="I191" s="546"/>
      <c r="J191" s="546"/>
    </row>
    <row r="192" spans="3:10">
      <c r="C192" s="539"/>
      <c r="D192" s="539"/>
      <c r="E192" s="546"/>
      <c r="F192" s="546"/>
      <c r="G192" s="546"/>
      <c r="H192" s="546"/>
      <c r="I192" s="546"/>
      <c r="J192" s="546"/>
    </row>
    <row r="193" spans="3:10">
      <c r="C193" s="539"/>
      <c r="D193" s="539"/>
      <c r="E193" s="546"/>
      <c r="F193" s="546"/>
      <c r="G193" s="546"/>
      <c r="H193" s="546"/>
      <c r="I193" s="546"/>
      <c r="J193" s="546"/>
    </row>
    <row r="194" spans="3:10">
      <c r="C194" s="539"/>
      <c r="D194" s="539"/>
      <c r="E194" s="546"/>
      <c r="F194" s="546"/>
      <c r="G194" s="546"/>
      <c r="H194" s="546"/>
      <c r="I194" s="546"/>
      <c r="J194" s="546"/>
    </row>
    <row r="195" spans="3:10">
      <c r="C195" s="539"/>
      <c r="D195" s="539"/>
      <c r="E195" s="546"/>
      <c r="F195" s="546"/>
      <c r="G195" s="546"/>
      <c r="H195" s="546"/>
      <c r="I195" s="546"/>
      <c r="J195" s="546"/>
    </row>
    <row r="196" spans="3:10">
      <c r="C196" s="539"/>
      <c r="D196" s="539"/>
      <c r="E196" s="546"/>
      <c r="F196" s="546"/>
      <c r="G196" s="546"/>
      <c r="H196" s="546"/>
      <c r="I196" s="546"/>
      <c r="J196" s="546"/>
    </row>
    <row r="197" spans="3:10">
      <c r="C197" s="539"/>
      <c r="D197" s="539"/>
      <c r="E197" s="546"/>
      <c r="F197" s="546"/>
      <c r="G197" s="546"/>
      <c r="H197" s="546"/>
      <c r="I197" s="546"/>
      <c r="J197" s="546"/>
    </row>
    <row r="198" spans="3:10">
      <c r="C198" s="539"/>
      <c r="D198" s="539"/>
      <c r="E198" s="546"/>
      <c r="F198" s="546"/>
      <c r="G198" s="546"/>
      <c r="H198" s="546"/>
      <c r="I198" s="546"/>
      <c r="J198" s="546"/>
    </row>
    <row r="199" spans="3:10">
      <c r="C199" s="539"/>
      <c r="D199" s="539"/>
      <c r="E199" s="546"/>
      <c r="F199" s="546"/>
      <c r="G199" s="546"/>
      <c r="H199" s="546"/>
      <c r="I199" s="546"/>
      <c r="J199" s="546"/>
    </row>
    <row r="200" spans="3:10">
      <c r="C200" s="539"/>
      <c r="D200" s="539"/>
      <c r="E200" s="546"/>
      <c r="F200" s="546"/>
      <c r="G200" s="546"/>
      <c r="H200" s="546"/>
      <c r="I200" s="546"/>
      <c r="J200" s="546"/>
    </row>
    <row r="201" spans="3:10">
      <c r="C201" s="539"/>
      <c r="D201" s="539"/>
      <c r="E201" s="546"/>
      <c r="F201" s="546"/>
      <c r="G201" s="546"/>
      <c r="H201" s="546"/>
      <c r="I201" s="546"/>
      <c r="J201" s="546"/>
    </row>
    <row r="202" spans="3:10">
      <c r="C202" s="539"/>
      <c r="D202" s="539"/>
      <c r="E202" s="546"/>
      <c r="F202" s="546"/>
      <c r="G202" s="546"/>
      <c r="H202" s="546"/>
      <c r="I202" s="546"/>
      <c r="J202" s="546"/>
    </row>
    <row r="203" spans="3:10">
      <c r="C203" s="539"/>
      <c r="D203" s="539"/>
      <c r="E203" s="546"/>
      <c r="F203" s="546"/>
      <c r="G203" s="546"/>
      <c r="H203" s="546"/>
      <c r="I203" s="546"/>
      <c r="J203" s="546"/>
    </row>
    <row r="204" spans="3:10">
      <c r="C204" s="539"/>
      <c r="D204" s="539"/>
      <c r="E204" s="546"/>
      <c r="F204" s="546"/>
      <c r="G204" s="546"/>
      <c r="H204" s="546"/>
      <c r="I204" s="546"/>
      <c r="J204" s="546"/>
    </row>
    <row r="205" spans="3:10">
      <c r="C205" s="539"/>
      <c r="D205" s="539"/>
      <c r="E205" s="546"/>
      <c r="F205" s="546"/>
      <c r="G205" s="546"/>
      <c r="H205" s="546"/>
      <c r="I205" s="546"/>
      <c r="J205" s="546"/>
    </row>
    <row r="206" spans="3:10">
      <c r="C206" s="539"/>
      <c r="D206" s="539"/>
      <c r="E206" s="546"/>
      <c r="F206" s="546"/>
      <c r="G206" s="546"/>
      <c r="H206" s="546"/>
      <c r="I206" s="546"/>
      <c r="J206" s="546"/>
    </row>
    <row r="207" spans="3:10">
      <c r="C207" s="539"/>
      <c r="D207" s="539"/>
      <c r="E207" s="546"/>
      <c r="F207" s="546"/>
      <c r="G207" s="546"/>
      <c r="H207" s="546"/>
      <c r="I207" s="546"/>
      <c r="J207" s="546"/>
    </row>
    <row r="208" spans="3:10">
      <c r="C208" s="539"/>
      <c r="D208" s="539"/>
      <c r="E208" s="546"/>
      <c r="F208" s="546"/>
      <c r="G208" s="546"/>
      <c r="H208" s="546"/>
      <c r="I208" s="546"/>
      <c r="J208" s="546"/>
    </row>
    <row r="209" spans="3:10">
      <c r="C209" s="539"/>
      <c r="D209" s="539"/>
      <c r="E209" s="546"/>
      <c r="F209" s="546"/>
      <c r="G209" s="546"/>
      <c r="H209" s="546"/>
      <c r="I209" s="546"/>
      <c r="J209" s="546"/>
    </row>
    <row r="210" spans="3:10">
      <c r="C210" s="539"/>
      <c r="D210" s="539"/>
      <c r="E210" s="546"/>
      <c r="F210" s="546"/>
      <c r="G210" s="546"/>
      <c r="H210" s="546"/>
      <c r="I210" s="546"/>
      <c r="J210" s="546"/>
    </row>
    <row r="211" spans="3:10">
      <c r="C211" s="539"/>
      <c r="D211" s="539"/>
      <c r="E211" s="546"/>
      <c r="F211" s="546"/>
      <c r="G211" s="546"/>
      <c r="H211" s="546"/>
      <c r="I211" s="546"/>
      <c r="J211" s="546"/>
    </row>
    <row r="212" spans="3:10">
      <c r="C212" s="539"/>
      <c r="D212" s="539"/>
      <c r="E212" s="546"/>
      <c r="F212" s="546"/>
      <c r="G212" s="546"/>
      <c r="H212" s="546"/>
      <c r="I212" s="546"/>
      <c r="J212" s="546"/>
    </row>
    <row r="213" spans="3:10">
      <c r="C213" s="539"/>
      <c r="D213" s="539"/>
      <c r="E213" s="546"/>
      <c r="F213" s="546"/>
      <c r="G213" s="546"/>
      <c r="H213" s="546"/>
      <c r="I213" s="546"/>
      <c r="J213" s="546"/>
    </row>
    <row r="214" spans="3:10">
      <c r="C214" s="539"/>
      <c r="D214" s="539"/>
      <c r="E214" s="546"/>
      <c r="F214" s="546"/>
      <c r="G214" s="546"/>
      <c r="H214" s="546"/>
      <c r="I214" s="546"/>
      <c r="J214" s="546"/>
    </row>
    <row r="215" spans="3:10">
      <c r="C215" s="539"/>
      <c r="D215" s="539"/>
      <c r="E215" s="546"/>
      <c r="F215" s="546"/>
      <c r="G215" s="546"/>
      <c r="H215" s="546"/>
      <c r="I215" s="546"/>
      <c r="J215" s="546"/>
    </row>
    <row r="216" spans="3:10">
      <c r="C216" s="539"/>
      <c r="D216" s="539"/>
      <c r="E216" s="546"/>
      <c r="F216" s="546"/>
      <c r="G216" s="546"/>
      <c r="H216" s="546"/>
      <c r="I216" s="546"/>
      <c r="J216" s="546"/>
    </row>
    <row r="217" spans="3:10">
      <c r="C217" s="539"/>
      <c r="D217" s="539"/>
      <c r="E217" s="546"/>
      <c r="F217" s="546"/>
      <c r="G217" s="546"/>
      <c r="H217" s="546"/>
      <c r="I217" s="546"/>
      <c r="J217" s="546"/>
    </row>
    <row r="218" spans="3:10">
      <c r="C218" s="539"/>
      <c r="D218" s="539"/>
      <c r="E218" s="546"/>
      <c r="F218" s="546"/>
      <c r="G218" s="546"/>
      <c r="H218" s="546"/>
      <c r="I218" s="546"/>
      <c r="J218" s="546"/>
    </row>
    <row r="219" spans="3:10">
      <c r="C219" s="539"/>
      <c r="D219" s="539"/>
      <c r="E219" s="546"/>
      <c r="F219" s="546"/>
      <c r="G219" s="546"/>
      <c r="H219" s="546"/>
      <c r="I219" s="546"/>
      <c r="J219" s="546"/>
    </row>
    <row r="220" spans="3:10">
      <c r="C220" s="539"/>
      <c r="D220" s="539"/>
      <c r="E220" s="546"/>
      <c r="F220" s="546"/>
      <c r="G220" s="546"/>
      <c r="H220" s="546"/>
      <c r="I220" s="546"/>
      <c r="J220" s="546"/>
    </row>
    <row r="221" spans="3:10">
      <c r="C221" s="539"/>
      <c r="D221" s="539"/>
      <c r="E221" s="546"/>
      <c r="F221" s="546"/>
      <c r="G221" s="546"/>
      <c r="H221" s="546"/>
      <c r="I221" s="546"/>
      <c r="J221" s="546"/>
    </row>
    <row r="222" spans="3:10">
      <c r="C222" s="539"/>
      <c r="D222" s="539"/>
      <c r="E222" s="546"/>
      <c r="F222" s="546"/>
      <c r="G222" s="546"/>
      <c r="H222" s="546"/>
      <c r="I222" s="546"/>
      <c r="J222" s="546"/>
    </row>
    <row r="223" spans="3:10">
      <c r="C223" s="539"/>
      <c r="D223" s="539"/>
      <c r="E223" s="546"/>
      <c r="F223" s="546"/>
      <c r="G223" s="546"/>
      <c r="H223" s="546"/>
      <c r="I223" s="546"/>
      <c r="J223" s="546"/>
    </row>
    <row r="224" spans="3:10">
      <c r="C224" s="539"/>
      <c r="D224" s="539"/>
      <c r="E224" s="546"/>
      <c r="F224" s="546"/>
      <c r="G224" s="546"/>
      <c r="H224" s="546"/>
      <c r="I224" s="546"/>
      <c r="J224" s="546"/>
    </row>
    <row r="225" spans="3:10">
      <c r="C225" s="539"/>
      <c r="D225" s="539"/>
      <c r="E225" s="546"/>
      <c r="F225" s="546"/>
      <c r="G225" s="546"/>
      <c r="H225" s="546"/>
      <c r="I225" s="546"/>
      <c r="J225" s="546"/>
    </row>
    <row r="226" spans="3:10">
      <c r="C226" s="539"/>
      <c r="D226" s="539"/>
      <c r="E226" s="546"/>
      <c r="F226" s="546"/>
      <c r="G226" s="546"/>
      <c r="H226" s="546"/>
      <c r="I226" s="546"/>
      <c r="J226" s="546"/>
    </row>
    <row r="227" spans="3:10">
      <c r="C227" s="539"/>
      <c r="D227" s="539"/>
      <c r="E227" s="546"/>
      <c r="F227" s="546"/>
      <c r="G227" s="546"/>
      <c r="H227" s="546"/>
      <c r="I227" s="546"/>
      <c r="J227" s="546"/>
    </row>
    <row r="228" spans="3:10">
      <c r="C228" s="539"/>
      <c r="D228" s="539"/>
      <c r="E228" s="546"/>
      <c r="F228" s="546"/>
      <c r="G228" s="546"/>
      <c r="H228" s="546"/>
      <c r="I228" s="546"/>
      <c r="J228" s="546"/>
    </row>
    <row r="229" spans="3:10">
      <c r="C229" s="539"/>
      <c r="D229" s="539"/>
      <c r="E229" s="546"/>
      <c r="F229" s="546"/>
      <c r="G229" s="546"/>
      <c r="H229" s="546"/>
      <c r="I229" s="546"/>
      <c r="J229" s="546"/>
    </row>
    <row r="230" spans="3:10">
      <c r="C230" s="539"/>
      <c r="D230" s="539"/>
      <c r="E230" s="546"/>
      <c r="F230" s="546"/>
      <c r="G230" s="546"/>
      <c r="H230" s="546"/>
      <c r="I230" s="546"/>
      <c r="J230" s="546"/>
    </row>
    <row r="231" spans="3:10">
      <c r="C231" s="539"/>
      <c r="D231" s="539"/>
      <c r="E231" s="546"/>
      <c r="F231" s="546"/>
      <c r="G231" s="546"/>
      <c r="H231" s="546"/>
      <c r="I231" s="546"/>
      <c r="J231" s="546"/>
    </row>
    <row r="232" spans="3:10">
      <c r="C232" s="539"/>
      <c r="D232" s="539"/>
      <c r="E232" s="546"/>
      <c r="F232" s="546"/>
      <c r="G232" s="546"/>
      <c r="H232" s="546"/>
      <c r="I232" s="546"/>
      <c r="J232" s="546"/>
    </row>
    <row r="233" spans="3:10">
      <c r="C233" s="539"/>
      <c r="D233" s="539"/>
      <c r="E233" s="546"/>
      <c r="F233" s="546"/>
      <c r="G233" s="546"/>
      <c r="H233" s="546"/>
      <c r="I233" s="546"/>
      <c r="J233" s="546"/>
    </row>
    <row r="234" spans="3:10">
      <c r="C234" s="539"/>
      <c r="D234" s="539"/>
      <c r="E234" s="546"/>
      <c r="F234" s="546"/>
      <c r="G234" s="546"/>
      <c r="H234" s="546"/>
      <c r="I234" s="546"/>
      <c r="J234" s="546"/>
    </row>
    <row r="235" spans="3:10">
      <c r="C235" s="539"/>
      <c r="D235" s="539"/>
      <c r="E235" s="546"/>
      <c r="F235" s="546"/>
      <c r="G235" s="546"/>
      <c r="H235" s="546"/>
      <c r="I235" s="546"/>
      <c r="J235" s="546"/>
    </row>
    <row r="236" spans="3:10">
      <c r="C236" s="539"/>
      <c r="D236" s="539"/>
      <c r="E236" s="546"/>
      <c r="F236" s="546"/>
      <c r="G236" s="546"/>
      <c r="H236" s="546"/>
      <c r="I236" s="546"/>
      <c r="J236" s="546"/>
    </row>
    <row r="237" spans="3:10">
      <c r="C237" s="539"/>
      <c r="D237" s="539"/>
      <c r="E237" s="546"/>
      <c r="F237" s="546"/>
      <c r="G237" s="546"/>
      <c r="H237" s="546"/>
      <c r="I237" s="546"/>
      <c r="J237" s="546"/>
    </row>
    <row r="238" spans="3:10">
      <c r="C238" s="539"/>
      <c r="D238" s="539"/>
      <c r="E238" s="546"/>
      <c r="F238" s="546"/>
      <c r="G238" s="546"/>
      <c r="H238" s="546"/>
      <c r="I238" s="546"/>
      <c r="J238" s="546"/>
    </row>
    <row r="239" spans="3:10">
      <c r="C239" s="539"/>
      <c r="D239" s="539"/>
      <c r="E239" s="546"/>
      <c r="F239" s="546"/>
      <c r="G239" s="546"/>
      <c r="H239" s="546"/>
      <c r="I239" s="546"/>
      <c r="J239" s="546"/>
    </row>
    <row r="240" spans="3:10">
      <c r="C240" s="539"/>
      <c r="D240" s="539"/>
      <c r="E240" s="546"/>
      <c r="F240" s="546"/>
      <c r="G240" s="546"/>
      <c r="H240" s="546"/>
      <c r="I240" s="546"/>
      <c r="J240" s="546"/>
    </row>
    <row r="241" spans="3:10">
      <c r="C241" s="539"/>
      <c r="D241" s="539"/>
      <c r="E241" s="546"/>
      <c r="F241" s="546"/>
      <c r="G241" s="546"/>
      <c r="H241" s="546"/>
      <c r="I241" s="546"/>
      <c r="J241" s="546"/>
    </row>
    <row r="242" spans="3:10">
      <c r="C242" s="539"/>
      <c r="D242" s="539"/>
      <c r="E242" s="546"/>
      <c r="F242" s="546"/>
      <c r="G242" s="546"/>
      <c r="H242" s="546"/>
      <c r="I242" s="546"/>
      <c r="J242" s="546"/>
    </row>
    <row r="243" spans="3:10">
      <c r="C243" s="539"/>
      <c r="D243" s="539"/>
      <c r="E243" s="546"/>
      <c r="F243" s="546"/>
      <c r="G243" s="546"/>
      <c r="H243" s="546"/>
      <c r="I243" s="546"/>
      <c r="J243" s="546"/>
    </row>
    <row r="244" spans="3:10">
      <c r="C244" s="539"/>
      <c r="D244" s="539"/>
      <c r="E244" s="546"/>
      <c r="F244" s="546"/>
      <c r="G244" s="546"/>
      <c r="H244" s="546"/>
      <c r="I244" s="546"/>
      <c r="J244" s="546"/>
    </row>
    <row r="245" spans="3:10">
      <c r="C245" s="539"/>
      <c r="D245" s="539"/>
      <c r="E245" s="546"/>
      <c r="F245" s="546"/>
      <c r="G245" s="546"/>
      <c r="H245" s="546"/>
      <c r="I245" s="546"/>
      <c r="J245" s="546"/>
    </row>
    <row r="246" spans="3:10">
      <c r="C246" s="539"/>
      <c r="D246" s="539"/>
      <c r="E246" s="546"/>
      <c r="F246" s="546"/>
      <c r="G246" s="546"/>
      <c r="H246" s="546"/>
      <c r="I246" s="546"/>
      <c r="J246" s="546"/>
    </row>
    <row r="247" spans="3:10">
      <c r="C247" s="539"/>
      <c r="D247" s="539"/>
      <c r="E247" s="546"/>
      <c r="F247" s="546"/>
      <c r="G247" s="546"/>
      <c r="H247" s="546"/>
      <c r="I247" s="546"/>
      <c r="J247" s="546"/>
    </row>
    <row r="248" spans="3:10">
      <c r="C248" s="539"/>
      <c r="D248" s="539"/>
      <c r="E248" s="546"/>
      <c r="F248" s="546"/>
      <c r="G248" s="546"/>
      <c r="H248" s="546"/>
      <c r="I248" s="546"/>
      <c r="J248" s="546"/>
    </row>
    <row r="249" spans="3:10">
      <c r="C249" s="539"/>
      <c r="D249" s="539"/>
      <c r="E249" s="546"/>
      <c r="F249" s="546"/>
      <c r="G249" s="546"/>
      <c r="H249" s="546"/>
      <c r="I249" s="546"/>
      <c r="J249" s="546"/>
    </row>
    <row r="250" spans="3:10">
      <c r="C250" s="539"/>
      <c r="D250" s="539"/>
      <c r="E250" s="546"/>
      <c r="F250" s="546"/>
      <c r="G250" s="546"/>
      <c r="H250" s="546"/>
      <c r="I250" s="546"/>
      <c r="J250" s="546"/>
    </row>
    <row r="251" spans="3:10">
      <c r="C251" s="539"/>
      <c r="D251" s="539"/>
      <c r="E251" s="546"/>
      <c r="F251" s="546"/>
      <c r="G251" s="546"/>
      <c r="H251" s="546"/>
      <c r="I251" s="546"/>
      <c r="J251" s="546"/>
    </row>
    <row r="252" spans="3:10">
      <c r="C252" s="539"/>
      <c r="D252" s="539"/>
      <c r="E252" s="546"/>
      <c r="F252" s="546"/>
      <c r="G252" s="546"/>
      <c r="H252" s="546"/>
      <c r="I252" s="546"/>
      <c r="J252" s="546"/>
    </row>
    <row r="253" spans="3:10">
      <c r="C253" s="539"/>
      <c r="D253" s="539"/>
      <c r="E253" s="546"/>
      <c r="F253" s="546"/>
      <c r="G253" s="546"/>
      <c r="H253" s="546"/>
      <c r="I253" s="546"/>
      <c r="J253" s="546"/>
    </row>
    <row r="254" spans="3:10">
      <c r="C254" s="539"/>
      <c r="D254" s="539"/>
      <c r="E254" s="546"/>
      <c r="F254" s="546"/>
      <c r="G254" s="546"/>
      <c r="H254" s="546"/>
      <c r="I254" s="546"/>
      <c r="J254" s="546"/>
    </row>
    <row r="255" spans="3:10">
      <c r="C255" s="539"/>
      <c r="D255" s="539"/>
      <c r="E255" s="546"/>
      <c r="F255" s="546"/>
      <c r="G255" s="546"/>
      <c r="H255" s="546"/>
      <c r="I255" s="546"/>
      <c r="J255" s="546"/>
    </row>
    <row r="256" spans="3:10">
      <c r="C256" s="539"/>
      <c r="D256" s="539"/>
      <c r="E256" s="546"/>
      <c r="F256" s="546"/>
      <c r="G256" s="546"/>
      <c r="H256" s="546"/>
      <c r="I256" s="546"/>
      <c r="J256" s="546"/>
    </row>
    <row r="257" spans="3:10">
      <c r="C257" s="539"/>
      <c r="D257" s="539"/>
      <c r="E257" s="546"/>
      <c r="F257" s="546"/>
      <c r="G257" s="546"/>
      <c r="H257" s="546"/>
      <c r="I257" s="546"/>
      <c r="J257" s="546"/>
    </row>
    <row r="258" spans="3:10">
      <c r="C258" s="539"/>
      <c r="D258" s="539"/>
      <c r="E258" s="546"/>
      <c r="F258" s="546"/>
      <c r="G258" s="546"/>
      <c r="H258" s="546"/>
      <c r="I258" s="546"/>
      <c r="J258" s="546"/>
    </row>
    <row r="259" spans="3:10">
      <c r="C259" s="539"/>
      <c r="D259" s="539"/>
      <c r="E259" s="546"/>
      <c r="F259" s="546"/>
      <c r="G259" s="546"/>
      <c r="H259" s="546"/>
      <c r="I259" s="546"/>
      <c r="J259" s="546"/>
    </row>
    <row r="260" spans="3:10">
      <c r="C260" s="539"/>
      <c r="D260" s="539"/>
      <c r="E260" s="546"/>
      <c r="F260" s="546"/>
      <c r="G260" s="546"/>
      <c r="H260" s="546"/>
      <c r="I260" s="546"/>
      <c r="J260" s="546"/>
    </row>
    <row r="261" spans="3:10">
      <c r="C261" s="539"/>
      <c r="D261" s="539"/>
      <c r="E261" s="546"/>
      <c r="F261" s="546"/>
      <c r="G261" s="546"/>
      <c r="H261" s="546"/>
      <c r="I261" s="546"/>
      <c r="J261" s="546"/>
    </row>
    <row r="262" spans="3:10">
      <c r="C262" s="539"/>
      <c r="D262" s="539"/>
      <c r="E262" s="546"/>
      <c r="F262" s="546"/>
      <c r="G262" s="546"/>
      <c r="H262" s="546"/>
      <c r="I262" s="546"/>
      <c r="J262" s="546"/>
    </row>
    <row r="263" spans="3:10">
      <c r="C263" s="539"/>
      <c r="D263" s="539"/>
      <c r="E263" s="546"/>
      <c r="F263" s="546"/>
      <c r="G263" s="546"/>
      <c r="H263" s="546"/>
      <c r="I263" s="546"/>
      <c r="J263" s="546"/>
    </row>
    <row r="264" spans="3:10">
      <c r="C264" s="539"/>
      <c r="D264" s="539"/>
      <c r="E264" s="546"/>
      <c r="F264" s="546"/>
      <c r="G264" s="546"/>
      <c r="H264" s="546"/>
      <c r="I264" s="546"/>
      <c r="J264" s="546"/>
    </row>
    <row r="265" spans="3:10">
      <c r="C265" s="539"/>
      <c r="D265" s="539"/>
      <c r="E265" s="546"/>
      <c r="F265" s="546"/>
      <c r="G265" s="546"/>
      <c r="H265" s="546"/>
      <c r="I265" s="546"/>
      <c r="J265" s="546"/>
    </row>
    <row r="266" spans="3:10">
      <c r="C266" s="539"/>
      <c r="D266" s="539"/>
      <c r="E266" s="546"/>
      <c r="F266" s="546"/>
      <c r="G266" s="546"/>
      <c r="H266" s="546"/>
      <c r="I266" s="546"/>
      <c r="J266" s="546"/>
    </row>
    <row r="267" spans="3:10">
      <c r="C267" s="539"/>
      <c r="D267" s="539"/>
      <c r="E267" s="546"/>
      <c r="F267" s="546"/>
      <c r="G267" s="546"/>
      <c r="H267" s="546"/>
      <c r="I267" s="546"/>
      <c r="J267" s="546"/>
    </row>
    <row r="268" spans="3:10">
      <c r="C268" s="539"/>
      <c r="D268" s="539"/>
      <c r="E268" s="546"/>
      <c r="F268" s="546"/>
      <c r="G268" s="546"/>
      <c r="H268" s="546"/>
      <c r="I268" s="546"/>
      <c r="J268" s="546"/>
    </row>
    <row r="269" spans="3:10">
      <c r="C269" s="539"/>
      <c r="D269" s="539"/>
      <c r="E269" s="546"/>
      <c r="F269" s="546"/>
      <c r="G269" s="546"/>
      <c r="H269" s="546"/>
      <c r="I269" s="546"/>
      <c r="J269" s="546"/>
    </row>
    <row r="270" spans="3:10">
      <c r="C270" s="539"/>
      <c r="D270" s="539"/>
      <c r="E270" s="546"/>
      <c r="F270" s="546"/>
      <c r="G270" s="546"/>
      <c r="H270" s="546"/>
      <c r="I270" s="546"/>
      <c r="J270" s="546"/>
    </row>
    <row r="271" spans="3:10">
      <c r="C271" s="539"/>
      <c r="D271" s="539"/>
      <c r="E271" s="546"/>
      <c r="F271" s="546"/>
      <c r="G271" s="546"/>
      <c r="H271" s="546"/>
      <c r="I271" s="546"/>
      <c r="J271" s="546"/>
    </row>
    <row r="272" spans="3:10">
      <c r="C272" s="539"/>
      <c r="D272" s="539"/>
      <c r="E272" s="546"/>
      <c r="F272" s="546"/>
      <c r="G272" s="546"/>
      <c r="H272" s="546"/>
      <c r="I272" s="546"/>
      <c r="J272" s="546"/>
    </row>
    <row r="273" spans="3:10">
      <c r="C273" s="539"/>
      <c r="D273" s="539"/>
      <c r="E273" s="546"/>
      <c r="F273" s="546"/>
      <c r="G273" s="546"/>
      <c r="H273" s="546"/>
      <c r="I273" s="546"/>
      <c r="J273" s="546"/>
    </row>
    <row r="274" spans="3:10">
      <c r="C274" s="539"/>
      <c r="D274" s="539"/>
      <c r="E274" s="546"/>
      <c r="F274" s="546"/>
      <c r="G274" s="546"/>
      <c r="H274" s="546"/>
      <c r="I274" s="546"/>
      <c r="J274" s="546"/>
    </row>
    <row r="275" spans="3:10">
      <c r="C275" s="539"/>
      <c r="D275" s="539"/>
      <c r="E275" s="546"/>
      <c r="F275" s="546"/>
      <c r="G275" s="546"/>
      <c r="H275" s="546"/>
      <c r="I275" s="546"/>
      <c r="J275" s="546"/>
    </row>
    <row r="276" spans="3:10">
      <c r="C276" s="539"/>
      <c r="D276" s="539"/>
      <c r="E276" s="546"/>
      <c r="F276" s="546"/>
      <c r="G276" s="546"/>
      <c r="H276" s="546"/>
      <c r="I276" s="546"/>
      <c r="J276" s="546"/>
    </row>
    <row r="277" spans="3:10">
      <c r="C277" s="539"/>
      <c r="D277" s="539"/>
      <c r="E277" s="546"/>
      <c r="F277" s="546"/>
      <c r="G277" s="546"/>
      <c r="H277" s="546"/>
      <c r="I277" s="546"/>
      <c r="J277" s="546"/>
    </row>
    <row r="278" spans="3:10">
      <c r="C278" s="539"/>
      <c r="D278" s="539"/>
      <c r="E278" s="546"/>
      <c r="F278" s="546"/>
      <c r="G278" s="546"/>
      <c r="H278" s="546"/>
      <c r="I278" s="546"/>
      <c r="J278" s="546"/>
    </row>
    <row r="279" spans="3:10">
      <c r="C279" s="539"/>
      <c r="D279" s="539"/>
      <c r="E279" s="546"/>
      <c r="F279" s="546"/>
      <c r="G279" s="546"/>
      <c r="H279" s="546"/>
      <c r="I279" s="546"/>
      <c r="J279" s="546"/>
    </row>
    <row r="280" spans="3:10">
      <c r="C280" s="539"/>
      <c r="D280" s="539"/>
      <c r="E280" s="546"/>
      <c r="F280" s="546"/>
      <c r="G280" s="546"/>
      <c r="H280" s="546"/>
      <c r="I280" s="546"/>
      <c r="J280" s="546"/>
    </row>
    <row r="281" spans="3:10">
      <c r="C281" s="539"/>
      <c r="D281" s="539"/>
      <c r="E281" s="546"/>
      <c r="F281" s="546"/>
      <c r="G281" s="546"/>
      <c r="H281" s="546"/>
      <c r="I281" s="546"/>
      <c r="J281" s="546"/>
    </row>
    <row r="282" spans="3:10">
      <c r="C282" s="539"/>
      <c r="D282" s="539"/>
      <c r="E282" s="546"/>
      <c r="F282" s="546"/>
      <c r="G282" s="546"/>
      <c r="H282" s="546"/>
      <c r="I282" s="546"/>
      <c r="J282" s="546"/>
    </row>
    <row r="283" spans="3:10">
      <c r="C283" s="539"/>
      <c r="D283" s="539"/>
      <c r="E283" s="546"/>
      <c r="F283" s="546"/>
      <c r="G283" s="546"/>
      <c r="H283" s="546"/>
      <c r="I283" s="546"/>
      <c r="J283" s="546"/>
    </row>
    <row r="284" spans="3:10">
      <c r="C284" s="539"/>
      <c r="D284" s="539"/>
      <c r="E284" s="546"/>
      <c r="F284" s="546"/>
      <c r="G284" s="546"/>
      <c r="H284" s="546"/>
      <c r="I284" s="546"/>
      <c r="J284" s="546"/>
    </row>
    <row r="285" spans="3:10">
      <c r="C285" s="539"/>
      <c r="D285" s="539"/>
      <c r="E285" s="546"/>
      <c r="F285" s="546"/>
      <c r="G285" s="546"/>
      <c r="H285" s="546"/>
      <c r="I285" s="546"/>
      <c r="J285" s="546"/>
    </row>
    <row r="286" spans="3:10">
      <c r="C286" s="539"/>
      <c r="D286" s="539"/>
      <c r="E286" s="546"/>
      <c r="F286" s="546"/>
      <c r="G286" s="546"/>
      <c r="H286" s="546"/>
      <c r="I286" s="546"/>
      <c r="J286" s="546"/>
    </row>
    <row r="287" spans="3:10">
      <c r="C287" s="539"/>
      <c r="D287" s="539"/>
      <c r="E287" s="546"/>
      <c r="F287" s="546"/>
      <c r="G287" s="546"/>
      <c r="H287" s="546"/>
      <c r="I287" s="546"/>
      <c r="J287" s="546"/>
    </row>
    <row r="288" spans="3:10">
      <c r="C288" s="539"/>
      <c r="D288" s="539"/>
      <c r="E288" s="546"/>
      <c r="F288" s="546"/>
      <c r="G288" s="546"/>
      <c r="H288" s="546"/>
      <c r="I288" s="546"/>
      <c r="J288" s="546"/>
    </row>
    <row r="289" spans="3:10">
      <c r="C289" s="539"/>
      <c r="D289" s="539"/>
      <c r="E289" s="546"/>
      <c r="F289" s="546"/>
      <c r="G289" s="546"/>
      <c r="H289" s="546"/>
      <c r="I289" s="546"/>
      <c r="J289" s="546"/>
    </row>
    <row r="290" spans="3:10">
      <c r="C290" s="539"/>
      <c r="D290" s="539"/>
      <c r="E290" s="546"/>
      <c r="F290" s="546"/>
      <c r="G290" s="546"/>
      <c r="H290" s="546"/>
      <c r="I290" s="546"/>
      <c r="J290" s="546"/>
    </row>
    <row r="291" spans="3:10">
      <c r="C291" s="539"/>
      <c r="D291" s="539"/>
      <c r="E291" s="546"/>
      <c r="F291" s="546"/>
      <c r="G291" s="546"/>
      <c r="H291" s="546"/>
      <c r="I291" s="546"/>
      <c r="J291" s="546"/>
    </row>
    <row r="292" spans="3:10">
      <c r="C292" s="539"/>
      <c r="D292" s="539"/>
      <c r="E292" s="546"/>
      <c r="F292" s="546"/>
      <c r="G292" s="546"/>
      <c r="H292" s="546"/>
      <c r="I292" s="546"/>
      <c r="J292" s="546"/>
    </row>
    <row r="293" spans="3:10">
      <c r="C293" s="539"/>
      <c r="D293" s="539"/>
      <c r="E293" s="546"/>
      <c r="F293" s="546"/>
      <c r="G293" s="546"/>
      <c r="H293" s="546"/>
      <c r="I293" s="546"/>
      <c r="J293" s="546"/>
    </row>
    <row r="294" spans="3:10">
      <c r="C294" s="539"/>
      <c r="D294" s="539"/>
      <c r="E294" s="546"/>
      <c r="F294" s="546"/>
      <c r="G294" s="546"/>
      <c r="H294" s="546"/>
      <c r="I294" s="546"/>
      <c r="J294" s="546"/>
    </row>
    <row r="295" spans="3:10">
      <c r="C295" s="539"/>
      <c r="D295" s="539"/>
      <c r="E295" s="546"/>
      <c r="F295" s="546"/>
      <c r="G295" s="546"/>
      <c r="H295" s="546"/>
      <c r="I295" s="546"/>
      <c r="J295" s="546"/>
    </row>
    <row r="296" spans="3:10">
      <c r="C296" s="539"/>
      <c r="D296" s="539"/>
      <c r="E296" s="546"/>
      <c r="F296" s="546"/>
      <c r="G296" s="546"/>
      <c r="H296" s="546"/>
      <c r="I296" s="546"/>
      <c r="J296" s="546"/>
    </row>
    <row r="297" spans="3:10">
      <c r="C297" s="539"/>
      <c r="D297" s="539"/>
      <c r="E297" s="546"/>
      <c r="F297" s="546"/>
      <c r="G297" s="546"/>
      <c r="H297" s="546"/>
      <c r="I297" s="546"/>
      <c r="J297" s="546"/>
    </row>
    <row r="298" spans="3:10">
      <c r="C298" s="539"/>
      <c r="D298" s="539"/>
      <c r="E298" s="546"/>
      <c r="F298" s="546"/>
      <c r="G298" s="546"/>
      <c r="H298" s="546"/>
      <c r="I298" s="546"/>
      <c r="J298" s="546"/>
    </row>
    <row r="299" spans="3:10">
      <c r="C299" s="539"/>
      <c r="D299" s="539"/>
      <c r="E299" s="546"/>
      <c r="F299" s="546"/>
      <c r="G299" s="546"/>
      <c r="H299" s="546"/>
      <c r="I299" s="546"/>
      <c r="J299" s="546"/>
    </row>
    <row r="300" spans="3:10">
      <c r="C300" s="539"/>
      <c r="D300" s="539"/>
      <c r="E300" s="546"/>
      <c r="F300" s="546"/>
      <c r="G300" s="546"/>
      <c r="H300" s="546"/>
      <c r="I300" s="546"/>
      <c r="J300" s="546"/>
    </row>
    <row r="301" spans="3:10">
      <c r="C301" s="539"/>
      <c r="D301" s="539"/>
      <c r="E301" s="546"/>
      <c r="F301" s="546"/>
      <c r="G301" s="546"/>
      <c r="H301" s="546"/>
      <c r="I301" s="546"/>
      <c r="J301" s="546"/>
    </row>
    <row r="302" spans="3:10">
      <c r="C302" s="539"/>
      <c r="D302" s="539"/>
      <c r="E302" s="546"/>
      <c r="F302" s="546"/>
      <c r="G302" s="546"/>
      <c r="H302" s="546"/>
      <c r="I302" s="546"/>
      <c r="J302" s="546"/>
    </row>
    <row r="303" spans="3:10">
      <c r="C303" s="539"/>
      <c r="D303" s="539"/>
      <c r="E303" s="546"/>
      <c r="F303" s="546"/>
      <c r="G303" s="546"/>
      <c r="H303" s="546"/>
      <c r="I303" s="546"/>
      <c r="J303" s="546"/>
    </row>
    <row r="304" spans="3:10">
      <c r="C304" s="539"/>
      <c r="D304" s="539"/>
      <c r="E304" s="546"/>
      <c r="F304" s="546"/>
      <c r="G304" s="546"/>
      <c r="H304" s="546"/>
      <c r="I304" s="546"/>
      <c r="J304" s="546"/>
    </row>
    <row r="305" spans="3:10">
      <c r="C305" s="539"/>
      <c r="D305" s="539"/>
      <c r="E305" s="546"/>
      <c r="F305" s="546"/>
      <c r="G305" s="546"/>
      <c r="H305" s="546"/>
      <c r="I305" s="546"/>
      <c r="J305" s="546"/>
    </row>
    <row r="306" spans="3:10">
      <c r="C306" s="539"/>
      <c r="D306" s="539"/>
      <c r="E306" s="546"/>
      <c r="F306" s="546"/>
      <c r="G306" s="546"/>
      <c r="H306" s="546"/>
      <c r="I306" s="546"/>
      <c r="J306" s="546"/>
    </row>
    <row r="307" spans="3:10">
      <c r="C307" s="539"/>
      <c r="D307" s="539"/>
      <c r="E307" s="546"/>
      <c r="F307" s="546"/>
      <c r="G307" s="546"/>
      <c r="H307" s="546"/>
      <c r="I307" s="546"/>
      <c r="J307" s="546"/>
    </row>
    <row r="308" spans="3:10">
      <c r="C308" s="539"/>
      <c r="D308" s="539"/>
      <c r="E308" s="546"/>
      <c r="F308" s="546"/>
      <c r="G308" s="546"/>
      <c r="H308" s="546"/>
      <c r="I308" s="546"/>
      <c r="J308" s="546"/>
    </row>
    <row r="309" spans="3:10">
      <c r="C309" s="539"/>
      <c r="D309" s="539"/>
      <c r="E309" s="546"/>
      <c r="F309" s="546"/>
      <c r="G309" s="546"/>
      <c r="H309" s="546"/>
      <c r="I309" s="546"/>
      <c r="J309" s="546"/>
    </row>
    <row r="310" spans="3:10">
      <c r="C310" s="539"/>
      <c r="D310" s="539"/>
      <c r="E310" s="546"/>
      <c r="F310" s="546"/>
      <c r="G310" s="546"/>
      <c r="H310" s="546"/>
      <c r="I310" s="546"/>
      <c r="J310" s="546"/>
    </row>
    <row r="311" spans="3:10">
      <c r="C311" s="539"/>
      <c r="D311" s="539"/>
      <c r="E311" s="546"/>
      <c r="F311" s="546"/>
      <c r="G311" s="546"/>
      <c r="H311" s="546"/>
      <c r="I311" s="546"/>
      <c r="J311" s="546"/>
    </row>
    <row r="312" spans="3:10">
      <c r="C312" s="539"/>
      <c r="D312" s="539"/>
      <c r="E312" s="546"/>
      <c r="F312" s="546"/>
      <c r="G312" s="546"/>
      <c r="H312" s="546"/>
      <c r="I312" s="546"/>
      <c r="J312" s="546"/>
    </row>
    <row r="313" spans="3:10">
      <c r="C313" s="539"/>
      <c r="D313" s="539"/>
      <c r="E313" s="546"/>
      <c r="F313" s="546"/>
      <c r="G313" s="546"/>
      <c r="H313" s="546"/>
      <c r="I313" s="546"/>
      <c r="J313" s="546"/>
    </row>
    <row r="314" spans="3:10">
      <c r="C314" s="539"/>
      <c r="D314" s="539"/>
      <c r="E314" s="546"/>
      <c r="F314" s="546"/>
      <c r="G314" s="546"/>
      <c r="H314" s="546"/>
      <c r="I314" s="546"/>
      <c r="J314" s="546"/>
    </row>
    <row r="315" spans="3:10">
      <c r="C315" s="539"/>
      <c r="D315" s="539"/>
      <c r="E315" s="546"/>
      <c r="F315" s="546"/>
      <c r="G315" s="546"/>
      <c r="H315" s="546"/>
      <c r="I315" s="546"/>
      <c r="J315" s="546"/>
    </row>
    <row r="316" spans="3:10">
      <c r="C316" s="539"/>
      <c r="D316" s="539"/>
      <c r="E316" s="546"/>
      <c r="F316" s="546"/>
      <c r="G316" s="546"/>
      <c r="H316" s="546"/>
      <c r="I316" s="546"/>
      <c r="J316" s="546"/>
    </row>
    <row r="317" spans="3:10">
      <c r="C317" s="539"/>
      <c r="D317" s="539"/>
      <c r="E317" s="546"/>
      <c r="F317" s="546"/>
      <c r="G317" s="546"/>
      <c r="H317" s="546"/>
      <c r="I317" s="546"/>
      <c r="J317" s="546"/>
    </row>
    <row r="318" spans="3:10">
      <c r="C318" s="539"/>
      <c r="D318" s="539"/>
      <c r="E318" s="546"/>
      <c r="F318" s="546"/>
      <c r="G318" s="546"/>
      <c r="H318" s="546"/>
      <c r="I318" s="546"/>
      <c r="J318" s="546"/>
    </row>
    <row r="319" spans="3:10">
      <c r="C319" s="539"/>
      <c r="D319" s="539"/>
      <c r="E319" s="546"/>
      <c r="F319" s="546"/>
      <c r="G319" s="546"/>
      <c r="H319" s="546"/>
      <c r="I319" s="546"/>
      <c r="J319" s="546"/>
    </row>
    <row r="320" spans="3:10">
      <c r="C320" s="539"/>
      <c r="D320" s="539"/>
      <c r="E320" s="546"/>
      <c r="F320" s="546"/>
      <c r="G320" s="546"/>
      <c r="H320" s="546"/>
      <c r="I320" s="546"/>
      <c r="J320" s="546"/>
    </row>
    <row r="321" spans="3:10">
      <c r="C321" s="539"/>
      <c r="D321" s="539"/>
      <c r="E321" s="546"/>
      <c r="F321" s="546"/>
      <c r="G321" s="546"/>
      <c r="H321" s="546"/>
      <c r="I321" s="546"/>
      <c r="J321" s="546"/>
    </row>
    <row r="322" spans="3:10">
      <c r="C322" s="539"/>
      <c r="D322" s="539"/>
      <c r="E322" s="546"/>
      <c r="F322" s="546"/>
      <c r="G322" s="546"/>
      <c r="H322" s="546"/>
      <c r="I322" s="546"/>
      <c r="J322" s="546"/>
    </row>
    <row r="323" spans="3:10">
      <c r="C323" s="539"/>
      <c r="D323" s="539"/>
      <c r="E323" s="546"/>
      <c r="F323" s="546"/>
      <c r="G323" s="546"/>
      <c r="H323" s="546"/>
      <c r="I323" s="546"/>
      <c r="J323" s="546"/>
    </row>
    <row r="324" spans="3:10">
      <c r="C324" s="539"/>
      <c r="D324" s="539"/>
      <c r="E324" s="546"/>
      <c r="F324" s="546"/>
      <c r="G324" s="546"/>
      <c r="H324" s="546"/>
      <c r="I324" s="546"/>
      <c r="J324" s="546"/>
    </row>
    <row r="325" spans="3:10">
      <c r="C325" s="539"/>
      <c r="D325" s="539"/>
      <c r="E325" s="546"/>
      <c r="F325" s="546"/>
      <c r="G325" s="546"/>
      <c r="H325" s="546"/>
      <c r="I325" s="546"/>
      <c r="J325" s="546"/>
    </row>
    <row r="326" spans="3:10">
      <c r="C326" s="539"/>
      <c r="D326" s="539"/>
      <c r="E326" s="546"/>
      <c r="F326" s="546"/>
      <c r="G326" s="546"/>
      <c r="H326" s="546"/>
      <c r="I326" s="546"/>
      <c r="J326" s="546"/>
    </row>
    <row r="327" spans="3:10">
      <c r="C327" s="539"/>
      <c r="D327" s="539"/>
      <c r="E327" s="546"/>
      <c r="F327" s="546"/>
      <c r="G327" s="546"/>
      <c r="H327" s="546"/>
      <c r="I327" s="546"/>
      <c r="J327" s="546"/>
    </row>
    <row r="328" spans="3:10">
      <c r="C328" s="539"/>
      <c r="D328" s="539"/>
      <c r="E328" s="546"/>
      <c r="F328" s="546"/>
      <c r="G328" s="546"/>
      <c r="H328" s="546"/>
      <c r="I328" s="546"/>
      <c r="J328" s="546"/>
    </row>
    <row r="329" spans="3:10">
      <c r="C329" s="539"/>
      <c r="D329" s="539"/>
      <c r="E329" s="546"/>
      <c r="F329" s="546"/>
      <c r="G329" s="546"/>
      <c r="H329" s="546"/>
      <c r="I329" s="546"/>
      <c r="J329" s="546"/>
    </row>
    <row r="330" spans="3:10">
      <c r="C330" s="539"/>
      <c r="D330" s="539"/>
      <c r="E330" s="546"/>
      <c r="F330" s="546"/>
      <c r="G330" s="546"/>
      <c r="H330" s="546"/>
      <c r="I330" s="546"/>
      <c r="J330" s="546"/>
    </row>
    <row r="331" spans="3:10">
      <c r="C331" s="539"/>
      <c r="D331" s="539"/>
      <c r="E331" s="546"/>
      <c r="F331" s="546"/>
      <c r="G331" s="546"/>
      <c r="H331" s="546"/>
      <c r="I331" s="546"/>
      <c r="J331" s="546"/>
    </row>
    <row r="332" spans="3:10">
      <c r="C332" s="539"/>
      <c r="D332" s="539"/>
      <c r="E332" s="546"/>
      <c r="F332" s="546"/>
      <c r="G332" s="546"/>
      <c r="H332" s="546"/>
      <c r="I332" s="546"/>
      <c r="J332" s="546"/>
    </row>
    <row r="333" spans="3:10">
      <c r="C333" s="539"/>
      <c r="D333" s="539"/>
      <c r="E333" s="546"/>
      <c r="F333" s="546"/>
      <c r="G333" s="546"/>
      <c r="H333" s="546"/>
      <c r="I333" s="546"/>
      <c r="J333" s="546"/>
    </row>
    <row r="334" spans="3:10">
      <c r="C334" s="539"/>
      <c r="D334" s="539"/>
      <c r="E334" s="546"/>
      <c r="F334" s="546"/>
      <c r="G334" s="546"/>
      <c r="H334" s="546"/>
      <c r="I334" s="546"/>
      <c r="J334" s="546"/>
    </row>
    <row r="335" spans="3:10">
      <c r="C335" s="539"/>
      <c r="D335" s="539"/>
      <c r="E335" s="546"/>
      <c r="F335" s="546"/>
      <c r="G335" s="546"/>
      <c r="H335" s="546"/>
      <c r="I335" s="546"/>
      <c r="J335" s="546"/>
    </row>
    <row r="336" spans="3:10">
      <c r="C336" s="539"/>
      <c r="D336" s="539"/>
      <c r="E336" s="546"/>
      <c r="F336" s="546"/>
      <c r="G336" s="546"/>
      <c r="H336" s="546"/>
      <c r="I336" s="546"/>
      <c r="J336" s="546"/>
    </row>
    <row r="337" spans="3:10">
      <c r="C337" s="539"/>
      <c r="D337" s="539"/>
      <c r="E337" s="546"/>
      <c r="F337" s="546"/>
      <c r="G337" s="546"/>
      <c r="H337" s="546"/>
      <c r="I337" s="546"/>
      <c r="J337" s="546"/>
    </row>
    <row r="338" spans="3:10">
      <c r="C338" s="539"/>
      <c r="D338" s="539"/>
      <c r="E338" s="546"/>
      <c r="F338" s="546"/>
      <c r="G338" s="546"/>
      <c r="H338" s="546"/>
      <c r="I338" s="546"/>
      <c r="J338" s="546"/>
    </row>
    <row r="339" spans="3:10">
      <c r="C339" s="539"/>
      <c r="D339" s="539"/>
      <c r="E339" s="546"/>
      <c r="F339" s="546"/>
      <c r="G339" s="546"/>
      <c r="H339" s="546"/>
      <c r="I339" s="546"/>
      <c r="J339" s="546"/>
    </row>
    <row r="340" spans="3:10">
      <c r="C340" s="539"/>
      <c r="D340" s="539"/>
      <c r="E340" s="546"/>
      <c r="F340" s="546"/>
      <c r="G340" s="546"/>
      <c r="H340" s="546"/>
      <c r="I340" s="546"/>
      <c r="J340" s="546"/>
    </row>
    <row r="341" spans="3:10">
      <c r="C341" s="539"/>
      <c r="D341" s="539"/>
      <c r="E341" s="546"/>
      <c r="F341" s="546"/>
      <c r="G341" s="546"/>
      <c r="H341" s="546"/>
      <c r="I341" s="546"/>
      <c r="J341" s="546"/>
    </row>
    <row r="342" spans="3:10">
      <c r="C342" s="539"/>
      <c r="D342" s="539"/>
      <c r="E342" s="546"/>
      <c r="F342" s="546"/>
      <c r="G342" s="546"/>
      <c r="H342" s="546"/>
      <c r="I342" s="546"/>
      <c r="J342" s="546"/>
    </row>
    <row r="343" spans="3:10">
      <c r="C343" s="539"/>
      <c r="D343" s="539"/>
      <c r="E343" s="546"/>
      <c r="F343" s="546"/>
      <c r="G343" s="546"/>
      <c r="H343" s="546"/>
      <c r="I343" s="546"/>
      <c r="J343" s="546"/>
    </row>
    <row r="344" spans="3:10">
      <c r="C344" s="539"/>
      <c r="D344" s="539"/>
      <c r="E344" s="546"/>
      <c r="F344" s="546"/>
      <c r="G344" s="546"/>
      <c r="H344" s="546"/>
      <c r="I344" s="546"/>
      <c r="J344" s="546"/>
    </row>
    <row r="345" spans="3:10">
      <c r="C345" s="539"/>
      <c r="D345" s="539"/>
      <c r="E345" s="546"/>
      <c r="F345" s="546"/>
      <c r="G345" s="546"/>
      <c r="H345" s="546"/>
      <c r="I345" s="546"/>
      <c r="J345" s="546"/>
    </row>
    <row r="346" spans="3:10">
      <c r="C346" s="539"/>
      <c r="D346" s="539"/>
      <c r="E346" s="546"/>
      <c r="F346" s="546"/>
      <c r="G346" s="546"/>
      <c r="H346" s="546"/>
      <c r="I346" s="546"/>
      <c r="J346" s="546"/>
    </row>
    <row r="347" spans="3:10">
      <c r="C347" s="539"/>
      <c r="D347" s="539"/>
      <c r="E347" s="546"/>
      <c r="F347" s="546"/>
      <c r="G347" s="546"/>
      <c r="H347" s="546"/>
      <c r="I347" s="546"/>
      <c r="J347" s="546"/>
    </row>
    <row r="348" spans="3:10">
      <c r="C348" s="539"/>
      <c r="D348" s="539"/>
      <c r="E348" s="546"/>
      <c r="F348" s="546"/>
      <c r="G348" s="546"/>
      <c r="H348" s="546"/>
      <c r="I348" s="546"/>
      <c r="J348" s="546"/>
    </row>
    <row r="349" spans="3:10">
      <c r="C349" s="539"/>
      <c r="D349" s="539"/>
      <c r="E349" s="546"/>
      <c r="F349" s="546"/>
      <c r="G349" s="546"/>
      <c r="H349" s="546"/>
      <c r="I349" s="546"/>
      <c r="J349" s="546"/>
    </row>
    <row r="350" spans="3:10">
      <c r="C350" s="539"/>
      <c r="D350" s="539"/>
      <c r="E350" s="546"/>
      <c r="F350" s="546"/>
      <c r="G350" s="546"/>
      <c r="H350" s="546"/>
      <c r="I350" s="546"/>
      <c r="J350" s="546"/>
    </row>
    <row r="351" spans="3:10">
      <c r="C351" s="539"/>
      <c r="D351" s="539"/>
      <c r="E351" s="546"/>
      <c r="F351" s="546"/>
      <c r="G351" s="546"/>
      <c r="H351" s="546"/>
      <c r="I351" s="546"/>
      <c r="J351" s="546"/>
    </row>
    <row r="352" spans="3:10">
      <c r="C352" s="539"/>
      <c r="D352" s="539"/>
      <c r="E352" s="546"/>
      <c r="F352" s="546"/>
      <c r="G352" s="546"/>
      <c r="H352" s="546"/>
      <c r="I352" s="546"/>
      <c r="J352" s="546"/>
    </row>
    <row r="353" spans="3:10">
      <c r="C353" s="539"/>
      <c r="D353" s="539"/>
      <c r="E353" s="546"/>
      <c r="F353" s="546"/>
      <c r="G353" s="546"/>
      <c r="H353" s="546"/>
      <c r="I353" s="546"/>
      <c r="J353" s="546"/>
    </row>
    <row r="354" spans="3:10">
      <c r="C354" s="539"/>
      <c r="D354" s="539"/>
      <c r="E354" s="546"/>
      <c r="F354" s="546"/>
      <c r="G354" s="546"/>
      <c r="H354" s="546"/>
      <c r="I354" s="546"/>
      <c r="J354" s="546"/>
    </row>
    <row r="355" spans="3:10">
      <c r="C355" s="539"/>
      <c r="D355" s="539"/>
      <c r="E355" s="546"/>
      <c r="F355" s="546"/>
      <c r="G355" s="546"/>
      <c r="H355" s="546"/>
      <c r="I355" s="546"/>
      <c r="J355" s="546"/>
    </row>
    <row r="356" spans="3:10">
      <c r="C356" s="539"/>
      <c r="D356" s="539"/>
      <c r="E356" s="546"/>
      <c r="F356" s="546"/>
      <c r="G356" s="546"/>
      <c r="H356" s="546"/>
      <c r="I356" s="546"/>
      <c r="J356" s="546"/>
    </row>
    <row r="357" spans="3:10">
      <c r="C357" s="539"/>
      <c r="D357" s="539"/>
      <c r="E357" s="546"/>
      <c r="F357" s="546"/>
      <c r="G357" s="546"/>
      <c r="H357" s="546"/>
      <c r="I357" s="546"/>
      <c r="J357" s="546"/>
    </row>
    <row r="358" spans="3:10">
      <c r="C358" s="539"/>
      <c r="D358" s="539"/>
      <c r="E358" s="546"/>
      <c r="F358" s="546"/>
      <c r="G358" s="546"/>
      <c r="H358" s="546"/>
      <c r="I358" s="546"/>
      <c r="J358" s="546"/>
    </row>
    <row r="359" spans="3:10">
      <c r="C359" s="539"/>
      <c r="D359" s="539"/>
      <c r="E359" s="546"/>
      <c r="F359" s="546"/>
      <c r="G359" s="546"/>
      <c r="H359" s="546"/>
      <c r="I359" s="546"/>
      <c r="J359" s="546"/>
    </row>
    <row r="360" spans="3:10">
      <c r="C360" s="539"/>
      <c r="D360" s="539"/>
      <c r="E360" s="546"/>
      <c r="F360" s="546"/>
      <c r="G360" s="546"/>
      <c r="H360" s="546"/>
      <c r="I360" s="546"/>
      <c r="J360" s="546"/>
    </row>
    <row r="361" spans="3:10">
      <c r="C361" s="539"/>
      <c r="D361" s="539"/>
      <c r="E361" s="546"/>
      <c r="F361" s="546"/>
      <c r="G361" s="546"/>
      <c r="H361" s="546"/>
      <c r="I361" s="546"/>
      <c r="J361" s="546"/>
    </row>
    <row r="362" spans="3:10">
      <c r="C362" s="539"/>
      <c r="D362" s="539"/>
      <c r="E362" s="546"/>
      <c r="F362" s="546"/>
      <c r="G362" s="546"/>
      <c r="H362" s="546"/>
      <c r="I362" s="546"/>
      <c r="J362" s="546"/>
    </row>
    <row r="363" spans="3:10">
      <c r="C363" s="539"/>
      <c r="D363" s="539"/>
      <c r="E363" s="546"/>
      <c r="F363" s="546"/>
      <c r="G363" s="546"/>
      <c r="H363" s="546"/>
      <c r="I363" s="546"/>
      <c r="J363" s="546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N423"/>
  <sheetViews>
    <sheetView zoomScale="80" zoomScaleNormal="80" workbookViewId="0">
      <selection activeCell="L7" sqref="L7"/>
    </sheetView>
  </sheetViews>
  <sheetFormatPr defaultColWidth="9.140625" defaultRowHeight="24"/>
  <cols>
    <col min="1" max="1" width="5.5703125" style="173" customWidth="1"/>
    <col min="2" max="2" width="54.42578125" style="174" customWidth="1"/>
    <col min="3" max="3" width="22.28515625" style="597" bestFit="1" customWidth="1"/>
    <col min="4" max="4" width="22.28515625" style="598" bestFit="1" customWidth="1"/>
    <col min="5" max="5" width="20.85546875" style="599" bestFit="1" customWidth="1"/>
    <col min="6" max="6" width="22.28515625" style="599" bestFit="1" customWidth="1"/>
    <col min="7" max="7" width="19.42578125" style="599" bestFit="1" customWidth="1"/>
    <col min="8" max="8" width="10.42578125" style="599" customWidth="1"/>
    <col min="9" max="9" width="22.28515625" style="599" bestFit="1" customWidth="1"/>
    <col min="10" max="10" width="14.28515625" style="149" customWidth="1"/>
    <col min="11" max="11" width="13.5703125" style="175" customWidth="1"/>
    <col min="12" max="12" width="10" style="174" customWidth="1"/>
    <col min="13" max="13" width="22.42578125" style="596" customWidth="1"/>
    <col min="14" max="14" width="11.28515625" style="75" bestFit="1" customWidth="1"/>
    <col min="15" max="16384" width="9.140625" style="75"/>
  </cols>
  <sheetData>
    <row r="1" spans="1:14" s="145" customFormat="1" ht="33" customHeight="1">
      <c r="A1" s="601" t="s">
        <v>343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321"/>
      <c r="M1" s="559"/>
    </row>
    <row r="2" spans="1:14" s="145" customFormat="1" ht="33" customHeight="1">
      <c r="A2" s="601" t="s">
        <v>13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322"/>
      <c r="M2" s="559"/>
    </row>
    <row r="3" spans="1:14" s="145" customFormat="1" ht="33" customHeight="1">
      <c r="A3" s="601" t="s">
        <v>499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322"/>
      <c r="M3" s="560"/>
    </row>
    <row r="4" spans="1:14" s="145" customFormat="1" ht="33" customHeight="1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22"/>
      <c r="M4" s="560"/>
    </row>
    <row r="5" spans="1:14" s="146" customFormat="1" ht="33" customHeight="1">
      <c r="A5" s="728" t="s">
        <v>21</v>
      </c>
      <c r="B5" s="729" t="s">
        <v>3</v>
      </c>
      <c r="C5" s="731" t="s">
        <v>23</v>
      </c>
      <c r="D5" s="733" t="s">
        <v>84</v>
      </c>
      <c r="E5" s="734"/>
      <c r="F5" s="735" t="s">
        <v>11</v>
      </c>
      <c r="G5" s="735" t="s">
        <v>10</v>
      </c>
      <c r="H5" s="736" t="s">
        <v>173</v>
      </c>
      <c r="I5" s="738" t="s">
        <v>4</v>
      </c>
      <c r="J5" s="728" t="s">
        <v>174</v>
      </c>
      <c r="K5" s="728" t="s">
        <v>72</v>
      </c>
      <c r="L5" s="147"/>
      <c r="M5" s="561"/>
    </row>
    <row r="6" spans="1:14" s="148" customFormat="1" ht="33" customHeight="1">
      <c r="A6" s="728"/>
      <c r="B6" s="730"/>
      <c r="C6" s="732"/>
      <c r="D6" s="562" t="s">
        <v>1</v>
      </c>
      <c r="E6" s="563" t="s">
        <v>6</v>
      </c>
      <c r="F6" s="735"/>
      <c r="G6" s="735"/>
      <c r="H6" s="737"/>
      <c r="I6" s="739"/>
      <c r="J6" s="728"/>
      <c r="K6" s="728"/>
      <c r="L6" s="149"/>
      <c r="M6" s="564"/>
    </row>
    <row r="7" spans="1:14" s="148" customFormat="1" ht="33" customHeight="1" thickBot="1">
      <c r="A7" s="150"/>
      <c r="B7" s="150" t="s">
        <v>337</v>
      </c>
      <c r="C7" s="565">
        <v>40479250.829999998</v>
      </c>
      <c r="D7" s="565">
        <v>323993623.81</v>
      </c>
      <c r="E7" s="565">
        <v>36125425.210000001</v>
      </c>
      <c r="F7" s="565">
        <v>400598299.85000002</v>
      </c>
      <c r="G7" s="565">
        <v>129458381.45000002</v>
      </c>
      <c r="H7" s="565">
        <v>32.316258331219679</v>
      </c>
      <c r="I7" s="565">
        <v>271139918.40000004</v>
      </c>
      <c r="J7" s="150"/>
      <c r="K7" s="150"/>
      <c r="L7" s="323"/>
      <c r="M7" s="564"/>
    </row>
    <row r="8" spans="1:14" s="148" customFormat="1" ht="33" customHeight="1" thickTop="1">
      <c r="A8" s="151">
        <v>1</v>
      </c>
      <c r="B8" s="759" t="s">
        <v>344</v>
      </c>
      <c r="C8" s="566">
        <v>19719395.039999999</v>
      </c>
      <c r="D8" s="566">
        <v>135455314.65000001</v>
      </c>
      <c r="E8" s="566">
        <v>14728000</v>
      </c>
      <c r="F8" s="566">
        <v>169902709.69000003</v>
      </c>
      <c r="G8" s="566">
        <v>83746065.850000009</v>
      </c>
      <c r="H8" s="567">
        <v>49.290600487067486</v>
      </c>
      <c r="I8" s="566">
        <v>86156643.840000018</v>
      </c>
      <c r="J8" s="152"/>
      <c r="K8" s="151"/>
      <c r="L8" s="323"/>
      <c r="M8" s="564"/>
    </row>
    <row r="9" spans="1:14" s="237" customFormat="1" ht="27.95" customHeight="1">
      <c r="A9" s="760">
        <v>1</v>
      </c>
      <c r="B9" s="761" t="s">
        <v>347</v>
      </c>
      <c r="C9" s="762"/>
      <c r="D9" s="763"/>
      <c r="E9" s="762">
        <v>14356000</v>
      </c>
      <c r="F9" s="764">
        <v>14356000</v>
      </c>
      <c r="G9" s="762"/>
      <c r="H9" s="764">
        <v>0</v>
      </c>
      <c r="I9" s="764">
        <v>14356000</v>
      </c>
      <c r="J9" s="765" t="s">
        <v>226</v>
      </c>
      <c r="K9" s="760" t="s">
        <v>254</v>
      </c>
      <c r="L9" s="324"/>
      <c r="M9" s="568"/>
    </row>
    <row r="10" spans="1:14" s="237" customFormat="1" ht="40.5" customHeight="1">
      <c r="A10" s="236">
        <v>2</v>
      </c>
      <c r="B10" s="240" t="s">
        <v>348</v>
      </c>
      <c r="C10" s="569"/>
      <c r="D10" s="570">
        <v>11750000</v>
      </c>
      <c r="E10" s="569"/>
      <c r="F10" s="571">
        <v>11750000</v>
      </c>
      <c r="G10" s="569"/>
      <c r="H10" s="571">
        <v>0</v>
      </c>
      <c r="I10" s="571">
        <v>11750000</v>
      </c>
      <c r="J10" s="235" t="s">
        <v>349</v>
      </c>
      <c r="K10" s="236" t="s">
        <v>156</v>
      </c>
      <c r="L10" s="324"/>
      <c r="M10" s="568"/>
    </row>
    <row r="11" spans="1:14" s="237" customFormat="1" ht="60.75" customHeight="1">
      <c r="A11" s="236">
        <v>3</v>
      </c>
      <c r="B11" s="240" t="s">
        <v>350</v>
      </c>
      <c r="C11" s="569"/>
      <c r="D11" s="570">
        <v>9950000</v>
      </c>
      <c r="E11" s="569"/>
      <c r="F11" s="571">
        <v>9950000</v>
      </c>
      <c r="G11" s="569"/>
      <c r="H11" s="571">
        <v>0</v>
      </c>
      <c r="I11" s="571">
        <v>9950000</v>
      </c>
      <c r="J11" s="235" t="s">
        <v>351</v>
      </c>
      <c r="K11" s="236" t="s">
        <v>133</v>
      </c>
      <c r="L11" s="324"/>
      <c r="M11" s="568"/>
    </row>
    <row r="12" spans="1:14" s="237" customFormat="1" ht="40.5">
      <c r="A12" s="236">
        <v>4</v>
      </c>
      <c r="B12" s="238" t="s">
        <v>352</v>
      </c>
      <c r="C12" s="569">
        <v>8341830</v>
      </c>
      <c r="D12" s="570"/>
      <c r="E12" s="569"/>
      <c r="F12" s="571">
        <v>8341830</v>
      </c>
      <c r="G12" s="569"/>
      <c r="H12" s="571">
        <v>0</v>
      </c>
      <c r="I12" s="571">
        <v>8341830</v>
      </c>
      <c r="J12" s="235"/>
      <c r="K12" s="236" t="s">
        <v>206</v>
      </c>
      <c r="L12" s="324"/>
      <c r="M12" s="568"/>
    </row>
    <row r="13" spans="1:14" s="239" customFormat="1" ht="27.95" customHeight="1">
      <c r="A13" s="236">
        <v>5</v>
      </c>
      <c r="B13" s="240" t="s">
        <v>353</v>
      </c>
      <c r="C13" s="569"/>
      <c r="D13" s="570">
        <v>7458000</v>
      </c>
      <c r="E13" s="569"/>
      <c r="F13" s="571">
        <v>7458000</v>
      </c>
      <c r="G13" s="569"/>
      <c r="H13" s="571">
        <v>0</v>
      </c>
      <c r="I13" s="571">
        <v>7458000</v>
      </c>
      <c r="J13" s="235" t="s">
        <v>354</v>
      </c>
      <c r="K13" s="236" t="s">
        <v>156</v>
      </c>
      <c r="L13" s="324"/>
      <c r="M13" s="568"/>
      <c r="N13" s="237"/>
    </row>
    <row r="14" spans="1:14" s="237" customFormat="1" ht="40.5" customHeight="1">
      <c r="A14" s="236">
        <v>6</v>
      </c>
      <c r="B14" s="238" t="s">
        <v>355</v>
      </c>
      <c r="C14" s="569"/>
      <c r="D14" s="570">
        <v>6400000</v>
      </c>
      <c r="E14" s="569"/>
      <c r="F14" s="571">
        <v>6400000</v>
      </c>
      <c r="G14" s="569"/>
      <c r="H14" s="571">
        <v>0</v>
      </c>
      <c r="I14" s="571">
        <v>6400000</v>
      </c>
      <c r="J14" s="235" t="s">
        <v>356</v>
      </c>
      <c r="K14" s="236" t="s">
        <v>133</v>
      </c>
      <c r="L14" s="324"/>
      <c r="M14" s="568"/>
    </row>
    <row r="15" spans="1:14" s="237" customFormat="1" ht="27" customHeight="1">
      <c r="A15" s="236">
        <v>7</v>
      </c>
      <c r="B15" s="766" t="s">
        <v>357</v>
      </c>
      <c r="C15" s="569"/>
      <c r="D15" s="570">
        <v>13930000</v>
      </c>
      <c r="E15" s="569"/>
      <c r="F15" s="571">
        <v>13930000</v>
      </c>
      <c r="G15" s="569">
        <v>7960000</v>
      </c>
      <c r="H15" s="571">
        <v>57.142857142857146</v>
      </c>
      <c r="I15" s="571">
        <v>5970000</v>
      </c>
      <c r="J15" s="235" t="s">
        <v>354</v>
      </c>
      <c r="K15" s="236" t="s">
        <v>156</v>
      </c>
      <c r="L15" s="324"/>
      <c r="M15" s="568"/>
    </row>
    <row r="16" spans="1:14" s="237" customFormat="1" ht="40.5">
      <c r="A16" s="236">
        <v>8</v>
      </c>
      <c r="B16" s="240" t="s">
        <v>358</v>
      </c>
      <c r="C16" s="569">
        <v>4718000</v>
      </c>
      <c r="D16" s="570"/>
      <c r="E16" s="569"/>
      <c r="F16" s="571">
        <v>4718000</v>
      </c>
      <c r="G16" s="569"/>
      <c r="H16" s="571">
        <v>0</v>
      </c>
      <c r="I16" s="571">
        <v>4718000</v>
      </c>
      <c r="J16" s="235"/>
      <c r="K16" s="236" t="s">
        <v>206</v>
      </c>
      <c r="L16" s="324"/>
      <c r="M16" s="568"/>
    </row>
    <row r="17" spans="1:13" s="237" customFormat="1" ht="27.95" customHeight="1">
      <c r="A17" s="236">
        <v>9</v>
      </c>
      <c r="B17" s="238" t="s">
        <v>365</v>
      </c>
      <c r="C17" s="569"/>
      <c r="D17" s="570">
        <v>2594750</v>
      </c>
      <c r="E17" s="569"/>
      <c r="F17" s="571">
        <v>2594750</v>
      </c>
      <c r="G17" s="569"/>
      <c r="H17" s="571">
        <v>0</v>
      </c>
      <c r="I17" s="571">
        <v>2594750</v>
      </c>
      <c r="J17" s="235" t="s">
        <v>366</v>
      </c>
      <c r="K17" s="236" t="s">
        <v>156</v>
      </c>
      <c r="L17" s="324"/>
      <c r="M17" s="568"/>
    </row>
    <row r="18" spans="1:13" s="237" customFormat="1" ht="40.5">
      <c r="A18" s="236">
        <v>10</v>
      </c>
      <c r="B18" s="240" t="s">
        <v>367</v>
      </c>
      <c r="C18" s="569">
        <v>2543000</v>
      </c>
      <c r="D18" s="570"/>
      <c r="E18" s="569"/>
      <c r="F18" s="571">
        <v>2543000</v>
      </c>
      <c r="G18" s="569"/>
      <c r="H18" s="571">
        <v>0</v>
      </c>
      <c r="I18" s="571">
        <v>2543000</v>
      </c>
      <c r="J18" s="235"/>
      <c r="K18" s="236" t="s">
        <v>206</v>
      </c>
      <c r="L18" s="324"/>
      <c r="M18" s="568"/>
    </row>
    <row r="19" spans="1:13" s="237" customFormat="1" ht="40.5">
      <c r="A19" s="236">
        <v>11</v>
      </c>
      <c r="B19" s="240" t="s">
        <v>368</v>
      </c>
      <c r="C19" s="569">
        <v>2288144</v>
      </c>
      <c r="D19" s="570"/>
      <c r="E19" s="569"/>
      <c r="F19" s="571">
        <v>2288144</v>
      </c>
      <c r="G19" s="569"/>
      <c r="H19" s="571">
        <v>0</v>
      </c>
      <c r="I19" s="571">
        <v>2288144</v>
      </c>
      <c r="J19" s="235"/>
      <c r="K19" s="236" t="s">
        <v>206</v>
      </c>
      <c r="L19" s="324"/>
      <c r="M19" s="568"/>
    </row>
    <row r="20" spans="1:13" s="237" customFormat="1" ht="40.5">
      <c r="A20" s="236">
        <v>12</v>
      </c>
      <c r="B20" s="238" t="s">
        <v>369</v>
      </c>
      <c r="C20" s="569"/>
      <c r="D20" s="570">
        <v>2090000</v>
      </c>
      <c r="E20" s="569"/>
      <c r="F20" s="571">
        <v>2090000</v>
      </c>
      <c r="G20" s="569"/>
      <c r="H20" s="571">
        <v>0</v>
      </c>
      <c r="I20" s="571">
        <v>2090000</v>
      </c>
      <c r="J20" s="235" t="s">
        <v>354</v>
      </c>
      <c r="K20" s="236" t="s">
        <v>156</v>
      </c>
      <c r="L20" s="324"/>
      <c r="M20" s="568"/>
    </row>
    <row r="21" spans="1:13" s="237" customFormat="1" ht="40.5">
      <c r="A21" s="236">
        <v>13</v>
      </c>
      <c r="B21" s="238" t="s">
        <v>370</v>
      </c>
      <c r="C21" s="569"/>
      <c r="D21" s="570">
        <v>4930000</v>
      </c>
      <c r="E21" s="569"/>
      <c r="F21" s="571">
        <v>4930000</v>
      </c>
      <c r="G21" s="569">
        <v>2958000</v>
      </c>
      <c r="H21" s="571">
        <v>60</v>
      </c>
      <c r="I21" s="571">
        <v>1972000</v>
      </c>
      <c r="J21" s="235" t="s">
        <v>371</v>
      </c>
      <c r="K21" s="236" t="s">
        <v>156</v>
      </c>
      <c r="L21" s="324"/>
      <c r="M21" s="568"/>
    </row>
    <row r="22" spans="1:13" s="237" customFormat="1" ht="40.5">
      <c r="A22" s="236">
        <v>14</v>
      </c>
      <c r="B22" s="240" t="s">
        <v>374</v>
      </c>
      <c r="C22" s="569">
        <v>1279000</v>
      </c>
      <c r="D22" s="570"/>
      <c r="E22" s="569"/>
      <c r="F22" s="571">
        <v>1279000</v>
      </c>
      <c r="G22" s="569"/>
      <c r="H22" s="571">
        <v>0</v>
      </c>
      <c r="I22" s="571">
        <v>1279000</v>
      </c>
      <c r="J22" s="235"/>
      <c r="K22" s="236" t="s">
        <v>206</v>
      </c>
      <c r="L22" s="324"/>
      <c r="M22" s="568"/>
    </row>
    <row r="23" spans="1:13" s="237" customFormat="1" ht="27" customHeight="1">
      <c r="A23" s="236">
        <v>15</v>
      </c>
      <c r="B23" s="238" t="s">
        <v>376</v>
      </c>
      <c r="C23" s="569">
        <v>513960</v>
      </c>
      <c r="D23" s="570"/>
      <c r="E23" s="569"/>
      <c r="F23" s="571">
        <v>513960</v>
      </c>
      <c r="G23" s="569"/>
      <c r="H23" s="571">
        <v>0</v>
      </c>
      <c r="I23" s="571">
        <v>513960</v>
      </c>
      <c r="J23" s="235"/>
      <c r="K23" s="236" t="s">
        <v>206</v>
      </c>
      <c r="L23" s="324"/>
      <c r="M23" s="568"/>
    </row>
    <row r="24" spans="1:13" s="237" customFormat="1" ht="40.5">
      <c r="A24" s="236">
        <v>16</v>
      </c>
      <c r="B24" s="238" t="s">
        <v>377</v>
      </c>
      <c r="C24" s="569"/>
      <c r="D24" s="570">
        <v>497999.4</v>
      </c>
      <c r="E24" s="569"/>
      <c r="F24" s="571">
        <v>497999.4</v>
      </c>
      <c r="G24" s="569"/>
      <c r="H24" s="571">
        <v>0</v>
      </c>
      <c r="I24" s="571">
        <v>497999.4</v>
      </c>
      <c r="J24" s="235" t="s">
        <v>378</v>
      </c>
      <c r="K24" s="236" t="s">
        <v>133</v>
      </c>
      <c r="L24" s="324"/>
      <c r="M24" s="568"/>
    </row>
    <row r="25" spans="1:13" s="237" customFormat="1" ht="40.5" customHeight="1">
      <c r="A25" s="236">
        <v>17</v>
      </c>
      <c r="B25" s="240" t="s">
        <v>500</v>
      </c>
      <c r="C25" s="569"/>
      <c r="D25" s="570">
        <v>497999.4</v>
      </c>
      <c r="E25" s="569"/>
      <c r="F25" s="571">
        <v>497999.4</v>
      </c>
      <c r="G25" s="569"/>
      <c r="H25" s="571">
        <v>0</v>
      </c>
      <c r="I25" s="571">
        <v>497999.4</v>
      </c>
      <c r="J25" s="235" t="s">
        <v>378</v>
      </c>
      <c r="K25" s="236" t="s">
        <v>133</v>
      </c>
      <c r="L25" s="324"/>
      <c r="M25" s="568"/>
    </row>
    <row r="26" spans="1:13" s="237" customFormat="1" ht="27.95" customHeight="1">
      <c r="A26" s="236">
        <v>18</v>
      </c>
      <c r="B26" s="238" t="s">
        <v>379</v>
      </c>
      <c r="C26" s="569"/>
      <c r="D26" s="570">
        <v>460000</v>
      </c>
      <c r="E26" s="569"/>
      <c r="F26" s="571">
        <v>460000</v>
      </c>
      <c r="G26" s="569"/>
      <c r="H26" s="571">
        <v>0</v>
      </c>
      <c r="I26" s="571">
        <v>460000</v>
      </c>
      <c r="J26" s="235" t="s">
        <v>380</v>
      </c>
      <c r="K26" s="236" t="s">
        <v>156</v>
      </c>
      <c r="L26" s="324"/>
      <c r="M26" s="568"/>
    </row>
    <row r="27" spans="1:13" s="237" customFormat="1" ht="40.5">
      <c r="A27" s="236">
        <v>19</v>
      </c>
      <c r="B27" s="238" t="s">
        <v>383</v>
      </c>
      <c r="C27" s="569"/>
      <c r="D27" s="570">
        <v>1140000</v>
      </c>
      <c r="E27" s="569"/>
      <c r="F27" s="571">
        <v>1140000</v>
      </c>
      <c r="G27" s="569">
        <v>712500</v>
      </c>
      <c r="H27" s="571">
        <v>62.5</v>
      </c>
      <c r="I27" s="571">
        <v>427500</v>
      </c>
      <c r="J27" s="235" t="s">
        <v>384</v>
      </c>
      <c r="K27" s="236" t="s">
        <v>133</v>
      </c>
      <c r="L27" s="324"/>
      <c r="M27" s="568"/>
    </row>
    <row r="28" spans="1:13" s="237" customFormat="1" ht="27.95" customHeight="1">
      <c r="A28" s="236">
        <v>20</v>
      </c>
      <c r="B28" s="244" t="s">
        <v>385</v>
      </c>
      <c r="C28" s="569"/>
      <c r="D28" s="570">
        <v>401000</v>
      </c>
      <c r="E28" s="569"/>
      <c r="F28" s="571">
        <v>401000</v>
      </c>
      <c r="G28" s="569"/>
      <c r="H28" s="571">
        <v>0</v>
      </c>
      <c r="I28" s="571">
        <v>401000</v>
      </c>
      <c r="J28" s="235" t="s">
        <v>386</v>
      </c>
      <c r="K28" s="236" t="s">
        <v>133</v>
      </c>
      <c r="L28" s="324"/>
      <c r="M28" s="568"/>
    </row>
    <row r="29" spans="1:13" s="237" customFormat="1" ht="40.5">
      <c r="A29" s="236">
        <v>21</v>
      </c>
      <c r="B29" s="240" t="s">
        <v>387</v>
      </c>
      <c r="C29" s="569"/>
      <c r="D29" s="570">
        <v>380000</v>
      </c>
      <c r="E29" s="569"/>
      <c r="F29" s="571">
        <v>380000</v>
      </c>
      <c r="G29" s="569"/>
      <c r="H29" s="571">
        <v>0</v>
      </c>
      <c r="I29" s="571">
        <v>380000</v>
      </c>
      <c r="J29" s="235" t="s">
        <v>388</v>
      </c>
      <c r="K29" s="236" t="s">
        <v>133</v>
      </c>
      <c r="L29" s="324"/>
      <c r="M29" s="568"/>
    </row>
    <row r="30" spans="1:13" s="237" customFormat="1" ht="40.5">
      <c r="A30" s="236">
        <v>22</v>
      </c>
      <c r="B30" s="238" t="s">
        <v>389</v>
      </c>
      <c r="C30" s="569">
        <v>2000</v>
      </c>
      <c r="D30" s="570"/>
      <c r="E30" s="569">
        <v>372000</v>
      </c>
      <c r="F30" s="571">
        <v>374000</v>
      </c>
      <c r="G30" s="569"/>
      <c r="H30" s="571">
        <v>0</v>
      </c>
      <c r="I30" s="571">
        <v>374000</v>
      </c>
      <c r="J30" s="235" t="s">
        <v>501</v>
      </c>
      <c r="K30" s="236" t="s">
        <v>206</v>
      </c>
      <c r="L30" s="324"/>
      <c r="M30" s="568"/>
    </row>
    <row r="31" spans="1:13" s="237" customFormat="1" ht="60.75" customHeight="1">
      <c r="A31" s="236">
        <v>23</v>
      </c>
      <c r="B31" s="238" t="s">
        <v>502</v>
      </c>
      <c r="C31" s="569"/>
      <c r="D31" s="570">
        <v>300000</v>
      </c>
      <c r="E31" s="569"/>
      <c r="F31" s="571">
        <v>300000</v>
      </c>
      <c r="G31" s="569"/>
      <c r="H31" s="571">
        <v>0</v>
      </c>
      <c r="I31" s="571">
        <v>300000</v>
      </c>
      <c r="J31" s="235" t="s">
        <v>391</v>
      </c>
      <c r="K31" s="236" t="s">
        <v>209</v>
      </c>
      <c r="L31" s="324"/>
      <c r="M31" s="568"/>
    </row>
    <row r="32" spans="1:13" s="237" customFormat="1" ht="27.95" customHeight="1">
      <c r="A32" s="236">
        <v>24</v>
      </c>
      <c r="B32" s="240" t="s">
        <v>392</v>
      </c>
      <c r="C32" s="569"/>
      <c r="D32" s="570">
        <v>1116000</v>
      </c>
      <c r="E32" s="569"/>
      <c r="F32" s="571">
        <v>1116000</v>
      </c>
      <c r="G32" s="569">
        <v>837000</v>
      </c>
      <c r="H32" s="571">
        <v>75</v>
      </c>
      <c r="I32" s="571">
        <v>279000</v>
      </c>
      <c r="J32" s="235" t="s">
        <v>393</v>
      </c>
      <c r="K32" s="236" t="s">
        <v>254</v>
      </c>
      <c r="L32" s="324"/>
      <c r="M32" s="568"/>
    </row>
    <row r="33" spans="1:14" s="239" customFormat="1" ht="27" customHeight="1">
      <c r="A33" s="236">
        <v>25</v>
      </c>
      <c r="B33" s="238" t="s">
        <v>394</v>
      </c>
      <c r="C33" s="569"/>
      <c r="D33" s="570">
        <v>824000</v>
      </c>
      <c r="E33" s="569"/>
      <c r="F33" s="571">
        <v>824000</v>
      </c>
      <c r="G33" s="569">
        <v>618000</v>
      </c>
      <c r="H33" s="571">
        <v>75</v>
      </c>
      <c r="I33" s="571">
        <v>206000</v>
      </c>
      <c r="J33" s="235" t="s">
        <v>393</v>
      </c>
      <c r="K33" s="236" t="s">
        <v>254</v>
      </c>
      <c r="L33" s="324"/>
      <c r="M33" s="568"/>
      <c r="N33" s="237"/>
    </row>
    <row r="34" spans="1:14" s="237" customFormat="1" ht="40.5">
      <c r="A34" s="236">
        <v>26</v>
      </c>
      <c r="B34" s="238" t="s">
        <v>397</v>
      </c>
      <c r="C34" s="569"/>
      <c r="D34" s="570">
        <v>75000</v>
      </c>
      <c r="E34" s="569"/>
      <c r="F34" s="571">
        <v>75000</v>
      </c>
      <c r="G34" s="569"/>
      <c r="H34" s="571">
        <v>0</v>
      </c>
      <c r="I34" s="571">
        <v>75000</v>
      </c>
      <c r="J34" s="235" t="s">
        <v>371</v>
      </c>
      <c r="K34" s="236" t="s">
        <v>254</v>
      </c>
      <c r="L34" s="324"/>
      <c r="M34" s="568"/>
    </row>
    <row r="35" spans="1:14" s="237" customFormat="1" ht="27" customHeight="1">
      <c r="A35" s="236">
        <v>27</v>
      </c>
      <c r="B35" s="240" t="s">
        <v>503</v>
      </c>
      <c r="C35" s="569">
        <v>33461.040000000001</v>
      </c>
      <c r="D35" s="570"/>
      <c r="E35" s="569"/>
      <c r="F35" s="571">
        <v>33461.040000000001</v>
      </c>
      <c r="G35" s="569"/>
      <c r="H35" s="571">
        <v>0</v>
      </c>
      <c r="I35" s="571">
        <v>33461.040000000001</v>
      </c>
      <c r="J35" s="235" t="s">
        <v>504</v>
      </c>
      <c r="K35" s="236" t="s">
        <v>254</v>
      </c>
      <c r="L35" s="324"/>
      <c r="M35" s="568"/>
    </row>
    <row r="36" spans="1:14" s="237" customFormat="1" ht="40.5" customHeight="1">
      <c r="A36" s="236">
        <v>28</v>
      </c>
      <c r="B36" s="238" t="s">
        <v>390</v>
      </c>
      <c r="C36" s="569"/>
      <c r="D36" s="570">
        <v>357406</v>
      </c>
      <c r="E36" s="569"/>
      <c r="F36" s="571">
        <v>357406</v>
      </c>
      <c r="G36" s="569">
        <v>357406</v>
      </c>
      <c r="H36" s="571">
        <v>100</v>
      </c>
      <c r="I36" s="571">
        <v>0</v>
      </c>
      <c r="J36" s="235" t="s">
        <v>364</v>
      </c>
      <c r="K36" s="236" t="s">
        <v>130</v>
      </c>
      <c r="L36" s="324"/>
      <c r="M36" s="568"/>
    </row>
    <row r="37" spans="1:14" s="237" customFormat="1" ht="40.5">
      <c r="A37" s="236">
        <v>29</v>
      </c>
      <c r="B37" s="240" t="s">
        <v>345</v>
      </c>
      <c r="C37" s="569"/>
      <c r="D37" s="570">
        <v>27979000</v>
      </c>
      <c r="E37" s="569"/>
      <c r="F37" s="571">
        <v>27979000</v>
      </c>
      <c r="G37" s="569">
        <v>27979000</v>
      </c>
      <c r="H37" s="571">
        <v>100</v>
      </c>
      <c r="I37" s="571">
        <v>0</v>
      </c>
      <c r="J37" s="235" t="s">
        <v>346</v>
      </c>
      <c r="K37" s="236" t="s">
        <v>156</v>
      </c>
      <c r="L37" s="324"/>
      <c r="M37" s="568"/>
    </row>
    <row r="38" spans="1:14" s="237" customFormat="1" ht="40.5" customHeight="1">
      <c r="A38" s="236">
        <v>30</v>
      </c>
      <c r="B38" s="240" t="s">
        <v>399</v>
      </c>
      <c r="C38" s="569"/>
      <c r="D38" s="570">
        <v>29500</v>
      </c>
      <c r="E38" s="569"/>
      <c r="F38" s="571">
        <v>29500</v>
      </c>
      <c r="G38" s="569">
        <v>29500</v>
      </c>
      <c r="H38" s="571">
        <v>100</v>
      </c>
      <c r="I38" s="571">
        <v>0</v>
      </c>
      <c r="J38" s="235" t="s">
        <v>400</v>
      </c>
      <c r="K38" s="236" t="s">
        <v>130</v>
      </c>
      <c r="L38" s="324"/>
      <c r="M38" s="568"/>
    </row>
    <row r="39" spans="1:14" s="237" customFormat="1" ht="27" customHeight="1">
      <c r="A39" s="236">
        <v>31</v>
      </c>
      <c r="B39" s="240" t="s">
        <v>401</v>
      </c>
      <c r="C39" s="569"/>
      <c r="D39" s="570">
        <v>13334.34</v>
      </c>
      <c r="E39" s="569"/>
      <c r="F39" s="571">
        <v>13334.34</v>
      </c>
      <c r="G39" s="569">
        <v>13334.34</v>
      </c>
      <c r="H39" s="571">
        <v>100</v>
      </c>
      <c r="I39" s="571">
        <v>0</v>
      </c>
      <c r="J39" s="235" t="s">
        <v>402</v>
      </c>
      <c r="K39" s="236" t="s">
        <v>130</v>
      </c>
      <c r="L39" s="324"/>
      <c r="M39" s="568"/>
    </row>
    <row r="40" spans="1:14" s="237" customFormat="1" ht="27" customHeight="1">
      <c r="A40" s="236">
        <v>32</v>
      </c>
      <c r="B40" s="238" t="s">
        <v>359</v>
      </c>
      <c r="C40" s="569"/>
      <c r="D40" s="570">
        <v>4620000</v>
      </c>
      <c r="E40" s="569"/>
      <c r="F40" s="571">
        <v>4620000</v>
      </c>
      <c r="G40" s="569">
        <v>4620000</v>
      </c>
      <c r="H40" s="571">
        <v>100</v>
      </c>
      <c r="I40" s="571">
        <v>0</v>
      </c>
      <c r="J40" s="235" t="s">
        <v>360</v>
      </c>
      <c r="K40" s="236" t="s">
        <v>156</v>
      </c>
      <c r="L40" s="324"/>
      <c r="M40" s="568"/>
    </row>
    <row r="41" spans="1:14" s="237" customFormat="1" ht="40.5">
      <c r="A41" s="236">
        <v>33</v>
      </c>
      <c r="B41" s="238" t="s">
        <v>361</v>
      </c>
      <c r="C41" s="569"/>
      <c r="D41" s="570">
        <v>19464900</v>
      </c>
      <c r="E41" s="569"/>
      <c r="F41" s="571">
        <v>19464900</v>
      </c>
      <c r="G41" s="569">
        <v>19464900</v>
      </c>
      <c r="H41" s="571">
        <v>100</v>
      </c>
      <c r="I41" s="571">
        <v>0</v>
      </c>
      <c r="J41" s="235" t="s">
        <v>362</v>
      </c>
      <c r="K41" s="236" t="s">
        <v>156</v>
      </c>
      <c r="L41" s="324"/>
      <c r="M41" s="568"/>
    </row>
    <row r="42" spans="1:14" s="237" customFormat="1" ht="40.5">
      <c r="A42" s="236">
        <v>34</v>
      </c>
      <c r="B42" s="240" t="s">
        <v>363</v>
      </c>
      <c r="C42" s="569"/>
      <c r="D42" s="570">
        <v>3596000</v>
      </c>
      <c r="E42" s="569"/>
      <c r="F42" s="571">
        <v>3596000</v>
      </c>
      <c r="G42" s="569">
        <v>3596000</v>
      </c>
      <c r="H42" s="571">
        <v>100</v>
      </c>
      <c r="I42" s="571">
        <v>0</v>
      </c>
      <c r="J42" s="235" t="s">
        <v>364</v>
      </c>
      <c r="K42" s="236" t="s">
        <v>156</v>
      </c>
      <c r="L42" s="324"/>
      <c r="M42" s="568"/>
    </row>
    <row r="43" spans="1:14" s="239" customFormat="1" ht="40.5">
      <c r="A43" s="236">
        <v>35</v>
      </c>
      <c r="B43" s="238" t="s">
        <v>372</v>
      </c>
      <c r="C43" s="569"/>
      <c r="D43" s="570">
        <v>1787100</v>
      </c>
      <c r="E43" s="569"/>
      <c r="F43" s="571">
        <v>1787100</v>
      </c>
      <c r="G43" s="569">
        <v>1787100</v>
      </c>
      <c r="H43" s="571">
        <v>100</v>
      </c>
      <c r="I43" s="571">
        <v>0</v>
      </c>
      <c r="J43" s="235" t="s">
        <v>362</v>
      </c>
      <c r="K43" s="236" t="s">
        <v>156</v>
      </c>
      <c r="L43" s="324"/>
      <c r="M43" s="568"/>
      <c r="N43" s="237"/>
    </row>
    <row r="44" spans="1:14" s="237" customFormat="1" ht="27" customHeight="1">
      <c r="A44" s="236">
        <v>36</v>
      </c>
      <c r="B44" s="238" t="s">
        <v>175</v>
      </c>
      <c r="C44" s="569"/>
      <c r="D44" s="570">
        <v>1680756</v>
      </c>
      <c r="E44" s="569"/>
      <c r="F44" s="571">
        <v>1680756</v>
      </c>
      <c r="G44" s="569">
        <v>1680756</v>
      </c>
      <c r="H44" s="571">
        <v>100</v>
      </c>
      <c r="I44" s="571">
        <v>0</v>
      </c>
      <c r="J44" s="235" t="s">
        <v>373</v>
      </c>
      <c r="K44" s="236" t="s">
        <v>254</v>
      </c>
      <c r="L44" s="324"/>
      <c r="M44" s="568"/>
    </row>
    <row r="45" spans="1:14" s="237" customFormat="1" ht="27" customHeight="1">
      <c r="A45" s="236">
        <v>37</v>
      </c>
      <c r="B45" s="238" t="s">
        <v>375</v>
      </c>
      <c r="C45" s="569"/>
      <c r="D45" s="570">
        <v>2730000</v>
      </c>
      <c r="E45" s="569"/>
      <c r="F45" s="571">
        <v>2730000</v>
      </c>
      <c r="G45" s="569">
        <v>2730000</v>
      </c>
      <c r="H45" s="571">
        <v>100</v>
      </c>
      <c r="I45" s="571">
        <v>0</v>
      </c>
      <c r="J45" s="235" t="s">
        <v>371</v>
      </c>
      <c r="K45" s="236" t="s">
        <v>156</v>
      </c>
      <c r="L45" s="324"/>
      <c r="M45" s="568"/>
    </row>
    <row r="46" spans="1:14" s="237" customFormat="1" ht="27" customHeight="1">
      <c r="A46" s="236">
        <v>38</v>
      </c>
      <c r="B46" s="238" t="s">
        <v>381</v>
      </c>
      <c r="C46" s="569"/>
      <c r="D46" s="570">
        <v>440015</v>
      </c>
      <c r="E46" s="569"/>
      <c r="F46" s="571">
        <v>440015</v>
      </c>
      <c r="G46" s="569">
        <v>440015</v>
      </c>
      <c r="H46" s="571">
        <v>100</v>
      </c>
      <c r="I46" s="571">
        <v>0</v>
      </c>
      <c r="J46" s="235" t="s">
        <v>382</v>
      </c>
      <c r="K46" s="236" t="s">
        <v>254</v>
      </c>
      <c r="L46" s="324"/>
      <c r="M46" s="568"/>
    </row>
    <row r="47" spans="1:14" s="237" customFormat="1" ht="27" customHeight="1">
      <c r="A47" s="236">
        <v>39</v>
      </c>
      <c r="B47" s="240" t="s">
        <v>395</v>
      </c>
      <c r="C47" s="569"/>
      <c r="D47" s="570">
        <v>205000</v>
      </c>
      <c r="E47" s="569"/>
      <c r="F47" s="571">
        <v>205000</v>
      </c>
      <c r="G47" s="569">
        <v>205000</v>
      </c>
      <c r="H47" s="571">
        <v>100</v>
      </c>
      <c r="I47" s="571">
        <v>0</v>
      </c>
      <c r="J47" s="235" t="s">
        <v>396</v>
      </c>
      <c r="K47" s="236" t="s">
        <v>130</v>
      </c>
      <c r="L47" s="324"/>
      <c r="M47" s="568"/>
    </row>
    <row r="48" spans="1:14" s="239" customFormat="1" ht="40.5">
      <c r="A48" s="236">
        <v>40</v>
      </c>
      <c r="B48" s="238" t="s">
        <v>403</v>
      </c>
      <c r="C48" s="569"/>
      <c r="D48" s="570">
        <v>6825000</v>
      </c>
      <c r="E48" s="569"/>
      <c r="F48" s="571">
        <v>6825000</v>
      </c>
      <c r="G48" s="569">
        <v>6825000</v>
      </c>
      <c r="H48" s="571">
        <v>100</v>
      </c>
      <c r="I48" s="571">
        <v>0</v>
      </c>
      <c r="J48" s="235" t="s">
        <v>404</v>
      </c>
      <c r="K48" s="236" t="s">
        <v>156</v>
      </c>
      <c r="L48" s="324"/>
      <c r="M48" s="568"/>
      <c r="N48" s="237"/>
    </row>
    <row r="49" spans="1:14" s="237" customFormat="1" ht="27.95" customHeight="1">
      <c r="A49" s="236">
        <v>41</v>
      </c>
      <c r="B49" s="238" t="s">
        <v>405</v>
      </c>
      <c r="C49" s="569"/>
      <c r="D49" s="570">
        <v>79062.3</v>
      </c>
      <c r="E49" s="569"/>
      <c r="F49" s="571">
        <v>79062.3</v>
      </c>
      <c r="G49" s="569">
        <v>79062.3</v>
      </c>
      <c r="H49" s="571">
        <v>100</v>
      </c>
      <c r="I49" s="571">
        <v>0</v>
      </c>
      <c r="J49" s="235" t="s">
        <v>382</v>
      </c>
      <c r="K49" s="236" t="s">
        <v>254</v>
      </c>
      <c r="L49" s="324"/>
      <c r="M49" s="568"/>
    </row>
    <row r="50" spans="1:14" s="237" customFormat="1" ht="27.95" customHeight="1">
      <c r="A50" s="236">
        <v>42</v>
      </c>
      <c r="B50" s="240" t="s">
        <v>406</v>
      </c>
      <c r="C50" s="569"/>
      <c r="D50" s="570">
        <v>66500.5</v>
      </c>
      <c r="E50" s="569"/>
      <c r="F50" s="571">
        <v>66500.5</v>
      </c>
      <c r="G50" s="569">
        <v>66500.5</v>
      </c>
      <c r="H50" s="571">
        <v>100</v>
      </c>
      <c r="I50" s="571">
        <v>0</v>
      </c>
      <c r="J50" s="235" t="s">
        <v>382</v>
      </c>
      <c r="K50" s="236" t="s">
        <v>254</v>
      </c>
      <c r="L50" s="324"/>
      <c r="M50" s="568"/>
    </row>
    <row r="51" spans="1:14" s="237" customFormat="1" ht="27.95" customHeight="1">
      <c r="A51" s="236">
        <v>43</v>
      </c>
      <c r="B51" s="241" t="s">
        <v>407</v>
      </c>
      <c r="C51" s="569"/>
      <c r="D51" s="570">
        <v>26213.31</v>
      </c>
      <c r="E51" s="569"/>
      <c r="F51" s="571">
        <v>26213.31</v>
      </c>
      <c r="G51" s="569">
        <v>26213.31</v>
      </c>
      <c r="H51" s="571">
        <v>100</v>
      </c>
      <c r="I51" s="571">
        <v>0</v>
      </c>
      <c r="J51" s="235" t="s">
        <v>408</v>
      </c>
      <c r="K51" s="236" t="s">
        <v>254</v>
      </c>
      <c r="L51" s="324"/>
      <c r="M51" s="568"/>
    </row>
    <row r="52" spans="1:14" s="237" customFormat="1" ht="27.95" customHeight="1">
      <c r="A52" s="236">
        <v>44</v>
      </c>
      <c r="B52" s="238" t="s">
        <v>409</v>
      </c>
      <c r="C52" s="569"/>
      <c r="D52" s="570">
        <v>11021</v>
      </c>
      <c r="E52" s="569"/>
      <c r="F52" s="571">
        <v>11021</v>
      </c>
      <c r="G52" s="569">
        <v>11021</v>
      </c>
      <c r="H52" s="571">
        <v>100</v>
      </c>
      <c r="I52" s="571">
        <v>0</v>
      </c>
      <c r="J52" s="235" t="s">
        <v>410</v>
      </c>
      <c r="K52" s="236" t="s">
        <v>254</v>
      </c>
      <c r="L52" s="324"/>
      <c r="M52" s="568"/>
    </row>
    <row r="53" spans="1:14" s="237" customFormat="1" ht="27.95" customHeight="1">
      <c r="A53" s="236">
        <v>45</v>
      </c>
      <c r="B53" s="238" t="s">
        <v>409</v>
      </c>
      <c r="C53" s="569"/>
      <c r="D53" s="570">
        <v>116437.4</v>
      </c>
      <c r="E53" s="569"/>
      <c r="F53" s="571">
        <v>116437.4</v>
      </c>
      <c r="G53" s="569">
        <v>116437.4</v>
      </c>
      <c r="H53" s="571">
        <v>100</v>
      </c>
      <c r="I53" s="571">
        <v>0</v>
      </c>
      <c r="J53" s="235" t="s">
        <v>226</v>
      </c>
      <c r="K53" s="236" t="s">
        <v>254</v>
      </c>
      <c r="L53" s="324"/>
      <c r="M53" s="568"/>
    </row>
    <row r="54" spans="1:14" s="237" customFormat="1" ht="40.5">
      <c r="A54" s="236">
        <v>46</v>
      </c>
      <c r="B54" s="240" t="s">
        <v>411</v>
      </c>
      <c r="C54" s="569"/>
      <c r="D54" s="570">
        <v>60000</v>
      </c>
      <c r="E54" s="569"/>
      <c r="F54" s="571">
        <v>60000</v>
      </c>
      <c r="G54" s="569">
        <v>60000</v>
      </c>
      <c r="H54" s="571">
        <v>100</v>
      </c>
      <c r="I54" s="571">
        <v>0</v>
      </c>
      <c r="J54" s="235" t="s">
        <v>412</v>
      </c>
      <c r="K54" s="236" t="s">
        <v>208</v>
      </c>
      <c r="L54" s="324"/>
      <c r="M54" s="568"/>
    </row>
    <row r="55" spans="1:14" s="237" customFormat="1" ht="27.95" customHeight="1">
      <c r="A55" s="236">
        <v>47</v>
      </c>
      <c r="B55" s="240" t="s">
        <v>398</v>
      </c>
      <c r="C55" s="569"/>
      <c r="D55" s="570">
        <v>21960</v>
      </c>
      <c r="E55" s="569"/>
      <c r="F55" s="571">
        <v>21960</v>
      </c>
      <c r="G55" s="569">
        <v>21960</v>
      </c>
      <c r="H55" s="571">
        <v>100</v>
      </c>
      <c r="I55" s="571">
        <v>0</v>
      </c>
      <c r="J55" s="235" t="s">
        <v>413</v>
      </c>
      <c r="K55" s="236" t="s">
        <v>208</v>
      </c>
      <c r="L55" s="324"/>
      <c r="M55" s="568"/>
    </row>
    <row r="56" spans="1:14" s="237" customFormat="1" ht="60.75">
      <c r="A56" s="236">
        <v>48</v>
      </c>
      <c r="B56" s="240" t="s">
        <v>414</v>
      </c>
      <c r="C56" s="569"/>
      <c r="D56" s="570">
        <v>147660</v>
      </c>
      <c r="E56" s="569"/>
      <c r="F56" s="571">
        <v>147660</v>
      </c>
      <c r="G56" s="569">
        <v>147660</v>
      </c>
      <c r="H56" s="571">
        <v>100</v>
      </c>
      <c r="I56" s="571">
        <v>0</v>
      </c>
      <c r="J56" s="235" t="s">
        <v>412</v>
      </c>
      <c r="K56" s="236" t="s">
        <v>133</v>
      </c>
      <c r="L56" s="324"/>
      <c r="M56" s="568"/>
    </row>
    <row r="57" spans="1:14" s="237" customFormat="1" ht="40.5">
      <c r="A57" s="236">
        <v>49</v>
      </c>
      <c r="B57" s="240" t="s">
        <v>415</v>
      </c>
      <c r="C57" s="569"/>
      <c r="D57" s="570">
        <v>100000</v>
      </c>
      <c r="E57" s="569"/>
      <c r="F57" s="571">
        <v>100000</v>
      </c>
      <c r="G57" s="569">
        <v>100000</v>
      </c>
      <c r="H57" s="571">
        <v>100</v>
      </c>
      <c r="I57" s="571">
        <v>0</v>
      </c>
      <c r="J57" s="235" t="s">
        <v>416</v>
      </c>
      <c r="K57" s="236" t="s">
        <v>130</v>
      </c>
      <c r="L57" s="324"/>
      <c r="M57" s="568"/>
    </row>
    <row r="58" spans="1:14" s="237" customFormat="1" ht="27" customHeight="1">
      <c r="A58" s="236">
        <v>50</v>
      </c>
      <c r="B58" s="766" t="s">
        <v>417</v>
      </c>
      <c r="C58" s="569"/>
      <c r="D58" s="570">
        <v>303700</v>
      </c>
      <c r="E58" s="569"/>
      <c r="F58" s="571">
        <v>303700</v>
      </c>
      <c r="G58" s="569">
        <v>303700</v>
      </c>
      <c r="H58" s="571">
        <v>100</v>
      </c>
      <c r="I58" s="571">
        <v>0</v>
      </c>
      <c r="J58" s="235" t="s">
        <v>384</v>
      </c>
      <c r="K58" s="236" t="s">
        <v>130</v>
      </c>
      <c r="L58" s="324"/>
      <c r="M58" s="568"/>
    </row>
    <row r="59" spans="1:14" s="237" customFormat="1" ht="27.95" customHeight="1">
      <c r="A59" s="242"/>
      <c r="B59" s="245"/>
      <c r="C59" s="572"/>
      <c r="D59" s="573"/>
      <c r="E59" s="572"/>
      <c r="F59" s="573"/>
      <c r="G59" s="572"/>
      <c r="H59" s="573"/>
      <c r="I59" s="573"/>
      <c r="J59" s="243"/>
      <c r="K59" s="242"/>
      <c r="L59" s="324"/>
      <c r="M59" s="568"/>
    </row>
    <row r="60" spans="1:14" s="163" customFormat="1" ht="33" customHeight="1">
      <c r="A60" s="164">
        <v>2</v>
      </c>
      <c r="B60" s="574" t="s">
        <v>340</v>
      </c>
      <c r="C60" s="575">
        <v>20553955.789999999</v>
      </c>
      <c r="D60" s="575">
        <v>32936059.16</v>
      </c>
      <c r="E60" s="575">
        <v>10321436.210000001</v>
      </c>
      <c r="F60" s="575">
        <v>63811451.159999996</v>
      </c>
      <c r="G60" s="575">
        <v>29850665.600000001</v>
      </c>
      <c r="H60" s="575">
        <v>46.779480888395454</v>
      </c>
      <c r="I60" s="575">
        <v>33960785.560000002</v>
      </c>
      <c r="J60" s="165"/>
      <c r="K60" s="164"/>
      <c r="L60" s="147"/>
      <c r="M60" s="576"/>
    </row>
    <row r="61" spans="1:14" s="163" customFormat="1" ht="27.95" customHeight="1">
      <c r="A61" s="156">
        <v>1</v>
      </c>
      <c r="B61" s="166" t="s">
        <v>448</v>
      </c>
      <c r="C61" s="577">
        <v>20000000</v>
      </c>
      <c r="D61" s="577">
        <v>12984000</v>
      </c>
      <c r="E61" s="577"/>
      <c r="F61" s="578">
        <v>32984000</v>
      </c>
      <c r="G61" s="579">
        <v>12984000</v>
      </c>
      <c r="H61" s="579">
        <v>39.364540383216102</v>
      </c>
      <c r="I61" s="579">
        <v>20000000</v>
      </c>
      <c r="J61" s="157" t="s">
        <v>226</v>
      </c>
      <c r="K61" s="156"/>
      <c r="L61" s="147"/>
      <c r="M61" s="576"/>
    </row>
    <row r="62" spans="1:14" s="153" customFormat="1" ht="27.95" customHeight="1">
      <c r="A62" s="156">
        <v>2</v>
      </c>
      <c r="B62" s="166" t="s">
        <v>421</v>
      </c>
      <c r="C62" s="577"/>
      <c r="D62" s="577">
        <v>2890000</v>
      </c>
      <c r="E62" s="577"/>
      <c r="F62" s="578">
        <v>2890000</v>
      </c>
      <c r="G62" s="579"/>
      <c r="H62" s="579">
        <v>0</v>
      </c>
      <c r="I62" s="579">
        <v>2890000</v>
      </c>
      <c r="J62" s="157" t="s">
        <v>422</v>
      </c>
      <c r="K62" s="156"/>
      <c r="L62" s="147"/>
      <c r="M62" s="576"/>
      <c r="N62" s="163"/>
    </row>
    <row r="63" spans="1:14" s="163" customFormat="1" ht="27.95" customHeight="1">
      <c r="A63" s="156">
        <v>3</v>
      </c>
      <c r="B63" s="166" t="s">
        <v>430</v>
      </c>
      <c r="C63" s="577">
        <v>30000</v>
      </c>
      <c r="D63" s="577">
        <v>2470000</v>
      </c>
      <c r="E63" s="577">
        <v>100000</v>
      </c>
      <c r="F63" s="578">
        <v>2600000</v>
      </c>
      <c r="G63" s="579">
        <v>100000</v>
      </c>
      <c r="H63" s="579">
        <v>3.8461538461538463</v>
      </c>
      <c r="I63" s="579">
        <v>2500000</v>
      </c>
      <c r="J63" s="157" t="s">
        <v>431</v>
      </c>
      <c r="K63" s="156"/>
      <c r="L63" s="147"/>
      <c r="M63" s="576"/>
    </row>
    <row r="64" spans="1:14" s="163" customFormat="1" ht="27.95" customHeight="1">
      <c r="A64" s="156">
        <v>4</v>
      </c>
      <c r="B64" s="166" t="s">
        <v>446</v>
      </c>
      <c r="C64" s="577"/>
      <c r="D64" s="577">
        <v>1935444</v>
      </c>
      <c r="E64" s="577"/>
      <c r="F64" s="578">
        <v>1935444</v>
      </c>
      <c r="G64" s="579"/>
      <c r="H64" s="579">
        <v>0</v>
      </c>
      <c r="I64" s="579">
        <v>1935444</v>
      </c>
      <c r="J64" s="157" t="s">
        <v>447</v>
      </c>
      <c r="K64" s="156"/>
      <c r="L64" s="147"/>
      <c r="M64" s="581"/>
      <c r="N64" s="153"/>
    </row>
    <row r="65" spans="1:14" s="163" customFormat="1" ht="27.95" customHeight="1">
      <c r="A65" s="156">
        <v>5</v>
      </c>
      <c r="B65" s="166" t="s">
        <v>464</v>
      </c>
      <c r="C65" s="577"/>
      <c r="D65" s="577">
        <v>30710</v>
      </c>
      <c r="E65" s="577">
        <v>886800</v>
      </c>
      <c r="F65" s="578">
        <v>917510</v>
      </c>
      <c r="G65" s="579">
        <v>125510</v>
      </c>
      <c r="H65" s="579">
        <v>13.679414938256803</v>
      </c>
      <c r="I65" s="579">
        <v>792000</v>
      </c>
      <c r="J65" s="157" t="s">
        <v>465</v>
      </c>
      <c r="K65" s="168"/>
      <c r="L65" s="147"/>
      <c r="M65" s="576"/>
    </row>
    <row r="66" spans="1:14" s="153" customFormat="1" ht="27.95" customHeight="1">
      <c r="A66" s="156">
        <v>6</v>
      </c>
      <c r="B66" s="166" t="s">
        <v>434</v>
      </c>
      <c r="C66" s="577"/>
      <c r="D66" s="577"/>
      <c r="E66" s="577">
        <v>716000</v>
      </c>
      <c r="F66" s="578">
        <v>716000</v>
      </c>
      <c r="G66" s="579"/>
      <c r="H66" s="579">
        <v>0</v>
      </c>
      <c r="I66" s="579">
        <v>716000</v>
      </c>
      <c r="J66" s="157" t="s">
        <v>435</v>
      </c>
      <c r="K66" s="156"/>
      <c r="L66" s="147"/>
      <c r="M66" s="576"/>
      <c r="N66" s="163"/>
    </row>
    <row r="67" spans="1:14" s="163" customFormat="1" ht="27.95" customHeight="1">
      <c r="A67" s="156">
        <v>7</v>
      </c>
      <c r="B67" s="166" t="s">
        <v>468</v>
      </c>
      <c r="C67" s="577"/>
      <c r="D67" s="577">
        <v>114510</v>
      </c>
      <c r="E67" s="577">
        <v>517000</v>
      </c>
      <c r="F67" s="578">
        <v>631510</v>
      </c>
      <c r="G67" s="579">
        <v>114510</v>
      </c>
      <c r="H67" s="579">
        <v>18.132729489635953</v>
      </c>
      <c r="I67" s="579">
        <v>517000</v>
      </c>
      <c r="J67" s="157" t="s">
        <v>410</v>
      </c>
      <c r="K67" s="156"/>
      <c r="L67" s="147"/>
      <c r="M67" s="576"/>
    </row>
    <row r="68" spans="1:14" s="153" customFormat="1" ht="27.95" customHeight="1">
      <c r="A68" s="156">
        <v>8</v>
      </c>
      <c r="B68" s="166" t="s">
        <v>460</v>
      </c>
      <c r="C68" s="577">
        <v>13960</v>
      </c>
      <c r="D68" s="577"/>
      <c r="E68" s="577">
        <v>500000</v>
      </c>
      <c r="F68" s="578">
        <v>513960</v>
      </c>
      <c r="G68" s="578"/>
      <c r="H68" s="579">
        <v>0</v>
      </c>
      <c r="I68" s="579">
        <v>513960</v>
      </c>
      <c r="J68" s="157" t="s">
        <v>428</v>
      </c>
      <c r="K68" s="156"/>
      <c r="L68" s="147"/>
      <c r="M68" s="576"/>
      <c r="N68" s="163"/>
    </row>
    <row r="69" spans="1:14" s="153" customFormat="1" ht="27.95" customHeight="1">
      <c r="A69" s="156">
        <v>9</v>
      </c>
      <c r="B69" s="166" t="s">
        <v>423</v>
      </c>
      <c r="C69" s="577"/>
      <c r="D69" s="577">
        <v>375700</v>
      </c>
      <c r="E69" s="577">
        <v>498000</v>
      </c>
      <c r="F69" s="578">
        <v>873700</v>
      </c>
      <c r="G69" s="579">
        <v>375700</v>
      </c>
      <c r="H69" s="579">
        <v>43.001030101865631</v>
      </c>
      <c r="I69" s="579">
        <v>498000</v>
      </c>
      <c r="J69" s="157" t="s">
        <v>424</v>
      </c>
      <c r="K69" s="156"/>
      <c r="L69" s="147"/>
      <c r="M69" s="576"/>
      <c r="N69" s="163"/>
    </row>
    <row r="70" spans="1:14" s="163" customFormat="1" ht="27.95" customHeight="1">
      <c r="A70" s="156">
        <v>10</v>
      </c>
      <c r="B70" s="166" t="s">
        <v>467</v>
      </c>
      <c r="C70" s="577"/>
      <c r="D70" s="577"/>
      <c r="E70" s="577">
        <v>498000</v>
      </c>
      <c r="F70" s="578">
        <v>498000</v>
      </c>
      <c r="G70" s="579"/>
      <c r="H70" s="579">
        <v>0</v>
      </c>
      <c r="I70" s="579">
        <v>498000</v>
      </c>
      <c r="J70" s="157" t="s">
        <v>447</v>
      </c>
      <c r="K70" s="156"/>
      <c r="L70" s="147"/>
      <c r="M70" s="576"/>
    </row>
    <row r="71" spans="1:14" s="233" customFormat="1" ht="27.95" customHeight="1">
      <c r="A71" s="156">
        <v>11</v>
      </c>
      <c r="B71" s="234" t="s">
        <v>177</v>
      </c>
      <c r="C71" s="580"/>
      <c r="D71" s="580"/>
      <c r="E71" s="580">
        <v>497400</v>
      </c>
      <c r="F71" s="571">
        <v>497400</v>
      </c>
      <c r="G71" s="569"/>
      <c r="H71" s="569">
        <v>0</v>
      </c>
      <c r="I71" s="569">
        <v>497400</v>
      </c>
      <c r="J71" s="235" t="s">
        <v>428</v>
      </c>
      <c r="K71" s="236"/>
      <c r="L71" s="324"/>
      <c r="M71" s="568"/>
      <c r="N71" s="237"/>
    </row>
    <row r="72" spans="1:14" s="163" customFormat="1" ht="27.95" customHeight="1">
      <c r="A72" s="156">
        <v>12</v>
      </c>
      <c r="B72" s="166" t="s">
        <v>445</v>
      </c>
      <c r="C72" s="577">
        <v>497000</v>
      </c>
      <c r="D72" s="577">
        <v>41712.35</v>
      </c>
      <c r="E72" s="577">
        <v>115835</v>
      </c>
      <c r="F72" s="578">
        <v>654547.35</v>
      </c>
      <c r="G72" s="579">
        <v>157547.35</v>
      </c>
      <c r="H72" s="579">
        <v>24.069664326041501</v>
      </c>
      <c r="I72" s="579">
        <v>497000</v>
      </c>
      <c r="J72" s="157" t="s">
        <v>505</v>
      </c>
      <c r="K72" s="156"/>
      <c r="L72" s="147"/>
      <c r="M72" s="576"/>
    </row>
    <row r="73" spans="1:14" s="153" customFormat="1" ht="27.95" customHeight="1">
      <c r="A73" s="156">
        <v>13</v>
      </c>
      <c r="B73" s="166" t="s">
        <v>458</v>
      </c>
      <c r="C73" s="577"/>
      <c r="D73" s="577">
        <v>161930</v>
      </c>
      <c r="E73" s="577">
        <v>684700</v>
      </c>
      <c r="F73" s="578">
        <v>846630</v>
      </c>
      <c r="G73" s="579">
        <v>355630</v>
      </c>
      <c r="H73" s="579">
        <v>42.005362436955934</v>
      </c>
      <c r="I73" s="579">
        <v>491000</v>
      </c>
      <c r="J73" s="157" t="s">
        <v>354</v>
      </c>
      <c r="K73" s="156"/>
      <c r="L73" s="147"/>
      <c r="M73" s="576"/>
      <c r="N73" s="163"/>
    </row>
    <row r="74" spans="1:14" s="163" customFormat="1" ht="27.95" customHeight="1">
      <c r="A74" s="156">
        <v>14</v>
      </c>
      <c r="B74" s="166" t="s">
        <v>432</v>
      </c>
      <c r="C74" s="577"/>
      <c r="D74" s="577">
        <v>3000</v>
      </c>
      <c r="E74" s="577">
        <v>480000</v>
      </c>
      <c r="F74" s="578">
        <v>483000</v>
      </c>
      <c r="G74" s="579">
        <v>3000</v>
      </c>
      <c r="H74" s="579">
        <v>0.6211180124223602</v>
      </c>
      <c r="I74" s="579">
        <v>480000</v>
      </c>
      <c r="J74" s="157" t="s">
        <v>433</v>
      </c>
      <c r="K74" s="156"/>
      <c r="L74" s="147"/>
      <c r="M74" s="581"/>
      <c r="N74" s="153"/>
    </row>
    <row r="75" spans="1:14" s="153" customFormat="1" ht="27.95" customHeight="1">
      <c r="A75" s="156">
        <v>15</v>
      </c>
      <c r="B75" s="166" t="s">
        <v>442</v>
      </c>
      <c r="C75" s="577"/>
      <c r="D75" s="577"/>
      <c r="E75" s="577">
        <v>440000</v>
      </c>
      <c r="F75" s="578">
        <v>440000</v>
      </c>
      <c r="G75" s="579"/>
      <c r="H75" s="579">
        <v>0</v>
      </c>
      <c r="I75" s="579">
        <v>440000</v>
      </c>
      <c r="J75" s="157" t="s">
        <v>176</v>
      </c>
      <c r="K75" s="156"/>
      <c r="L75" s="147"/>
      <c r="M75" s="576"/>
      <c r="N75" s="163"/>
    </row>
    <row r="76" spans="1:14" s="163" customFormat="1" ht="27.95" customHeight="1">
      <c r="A76" s="156">
        <v>16</v>
      </c>
      <c r="B76" s="166" t="s">
        <v>461</v>
      </c>
      <c r="C76" s="577"/>
      <c r="D76" s="577"/>
      <c r="E76" s="577">
        <v>342400</v>
      </c>
      <c r="F76" s="578">
        <v>342400</v>
      </c>
      <c r="G76" s="579"/>
      <c r="H76" s="579">
        <v>0</v>
      </c>
      <c r="I76" s="579">
        <v>342400</v>
      </c>
      <c r="J76" s="157" t="s">
        <v>226</v>
      </c>
      <c r="K76" s="156"/>
      <c r="L76" s="147"/>
      <c r="M76" s="576"/>
    </row>
    <row r="77" spans="1:14" s="153" customFormat="1" ht="27.95" customHeight="1">
      <c r="A77" s="156">
        <v>17</v>
      </c>
      <c r="B77" s="166" t="s">
        <v>426</v>
      </c>
      <c r="C77" s="577"/>
      <c r="D77" s="577"/>
      <c r="E77" s="577">
        <v>500000</v>
      </c>
      <c r="F77" s="578">
        <v>500000</v>
      </c>
      <c r="G77" s="579">
        <v>325000</v>
      </c>
      <c r="H77" s="579">
        <v>65</v>
      </c>
      <c r="I77" s="579">
        <v>175000</v>
      </c>
      <c r="J77" s="157" t="s">
        <v>427</v>
      </c>
      <c r="K77" s="156"/>
      <c r="L77" s="147"/>
      <c r="M77" s="576"/>
      <c r="N77" s="163"/>
    </row>
    <row r="78" spans="1:14" s="163" customFormat="1" ht="27.95" customHeight="1">
      <c r="A78" s="156">
        <v>18</v>
      </c>
      <c r="B78" s="166" t="s">
        <v>454</v>
      </c>
      <c r="C78" s="577"/>
      <c r="D78" s="577"/>
      <c r="E78" s="577">
        <v>147277</v>
      </c>
      <c r="F78" s="578">
        <v>147277</v>
      </c>
      <c r="G78" s="578">
        <v>32200</v>
      </c>
      <c r="H78" s="579">
        <v>21.863563217610352</v>
      </c>
      <c r="I78" s="579">
        <v>115077</v>
      </c>
      <c r="J78" s="157" t="s">
        <v>226</v>
      </c>
      <c r="K78" s="156"/>
      <c r="L78" s="147"/>
      <c r="M78" s="576"/>
    </row>
    <row r="79" spans="1:14" s="163" customFormat="1" ht="27.95" customHeight="1">
      <c r="A79" s="156">
        <v>19</v>
      </c>
      <c r="B79" s="166" t="s">
        <v>462</v>
      </c>
      <c r="C79" s="577"/>
      <c r="D79" s="577">
        <v>354149.66</v>
      </c>
      <c r="E79" s="577">
        <v>322800</v>
      </c>
      <c r="F79" s="578">
        <v>676949.65999999992</v>
      </c>
      <c r="G79" s="579">
        <v>648239.66</v>
      </c>
      <c r="H79" s="579">
        <v>95.758916549274886</v>
      </c>
      <c r="I79" s="579">
        <v>28709.999999999884</v>
      </c>
      <c r="J79" s="157" t="s">
        <v>463</v>
      </c>
      <c r="K79" s="156"/>
      <c r="L79" s="147"/>
      <c r="M79" s="576"/>
    </row>
    <row r="80" spans="1:14" s="163" customFormat="1" ht="27.95" customHeight="1">
      <c r="A80" s="156">
        <v>20</v>
      </c>
      <c r="B80" s="166" t="s">
        <v>470</v>
      </c>
      <c r="C80" s="577"/>
      <c r="D80" s="577">
        <v>174673.15</v>
      </c>
      <c r="E80" s="577"/>
      <c r="F80" s="578">
        <v>174673.15</v>
      </c>
      <c r="G80" s="579">
        <v>153874.38</v>
      </c>
      <c r="H80" s="579">
        <v>88.092749229060104</v>
      </c>
      <c r="I80" s="579">
        <v>20798.76999999999</v>
      </c>
      <c r="J80" s="157" t="s">
        <v>471</v>
      </c>
      <c r="K80" s="156"/>
      <c r="L80" s="147"/>
      <c r="M80" s="576"/>
    </row>
    <row r="81" spans="1:14" s="153" customFormat="1" ht="27.95" customHeight="1">
      <c r="A81" s="156">
        <v>21</v>
      </c>
      <c r="B81" s="166" t="s">
        <v>506</v>
      </c>
      <c r="C81" s="577">
        <v>12995.79</v>
      </c>
      <c r="D81" s="577"/>
      <c r="E81" s="577">
        <v>267024.21000000002</v>
      </c>
      <c r="F81" s="578">
        <v>280020</v>
      </c>
      <c r="G81" s="579">
        <v>267024.21000000002</v>
      </c>
      <c r="H81" s="579">
        <v>95.358977930147859</v>
      </c>
      <c r="I81" s="579">
        <v>12995.789999999979</v>
      </c>
      <c r="J81" s="157" t="s">
        <v>420</v>
      </c>
      <c r="K81" s="156"/>
      <c r="L81" s="147"/>
      <c r="M81" s="576"/>
      <c r="N81" s="163"/>
    </row>
    <row r="82" spans="1:14" s="163" customFormat="1" ht="27.95" customHeight="1">
      <c r="A82" s="156">
        <v>22</v>
      </c>
      <c r="B82" s="166" t="s">
        <v>418</v>
      </c>
      <c r="C82" s="577"/>
      <c r="D82" s="577">
        <v>6335700</v>
      </c>
      <c r="E82" s="577"/>
      <c r="F82" s="578">
        <v>6335700</v>
      </c>
      <c r="G82" s="579">
        <v>6335700</v>
      </c>
      <c r="H82" s="579">
        <v>100</v>
      </c>
      <c r="I82" s="579">
        <v>0</v>
      </c>
      <c r="J82" s="157" t="s">
        <v>419</v>
      </c>
      <c r="K82" s="168"/>
      <c r="L82" s="147"/>
      <c r="M82" s="576"/>
    </row>
    <row r="83" spans="1:14" s="163" customFormat="1" ht="27.95" customHeight="1">
      <c r="A83" s="156">
        <v>23</v>
      </c>
      <c r="B83" s="166" t="s">
        <v>438</v>
      </c>
      <c r="C83" s="577"/>
      <c r="D83" s="577">
        <v>27100</v>
      </c>
      <c r="E83" s="577">
        <v>400700</v>
      </c>
      <c r="F83" s="578">
        <v>427800</v>
      </c>
      <c r="G83" s="578">
        <v>427800</v>
      </c>
      <c r="H83" s="579">
        <v>100</v>
      </c>
      <c r="I83" s="579">
        <v>0</v>
      </c>
      <c r="J83" s="157" t="s">
        <v>364</v>
      </c>
      <c r="K83" s="156"/>
      <c r="L83" s="147"/>
      <c r="M83" s="576"/>
    </row>
    <row r="84" spans="1:14" s="163" customFormat="1" ht="27.95" customHeight="1">
      <c r="A84" s="156">
        <v>24</v>
      </c>
      <c r="B84" s="166" t="s">
        <v>436</v>
      </c>
      <c r="C84" s="577"/>
      <c r="D84" s="577"/>
      <c r="E84" s="577">
        <v>251700</v>
      </c>
      <c r="F84" s="578">
        <v>251700</v>
      </c>
      <c r="G84" s="579">
        <v>251700</v>
      </c>
      <c r="H84" s="579">
        <v>100</v>
      </c>
      <c r="I84" s="579">
        <v>0</v>
      </c>
      <c r="J84" s="157" t="s">
        <v>437</v>
      </c>
      <c r="K84" s="168"/>
      <c r="L84" s="147"/>
      <c r="M84" s="576"/>
    </row>
    <row r="85" spans="1:14" s="163" customFormat="1" ht="27.75" customHeight="1">
      <c r="A85" s="156">
        <v>25</v>
      </c>
      <c r="B85" s="166" t="s">
        <v>425</v>
      </c>
      <c r="C85" s="577"/>
      <c r="D85" s="577">
        <v>375700</v>
      </c>
      <c r="E85" s="577">
        <v>123300</v>
      </c>
      <c r="F85" s="578">
        <v>499000</v>
      </c>
      <c r="G85" s="579">
        <v>499000</v>
      </c>
      <c r="H85" s="579">
        <v>100</v>
      </c>
      <c r="I85" s="579">
        <v>0</v>
      </c>
      <c r="J85" s="157" t="s">
        <v>226</v>
      </c>
      <c r="K85" s="156"/>
      <c r="L85" s="147"/>
      <c r="M85" s="576"/>
    </row>
    <row r="86" spans="1:14" s="163" customFormat="1" ht="27.75" customHeight="1">
      <c r="A86" s="156">
        <v>26</v>
      </c>
      <c r="B86" s="166" t="s">
        <v>429</v>
      </c>
      <c r="C86" s="577"/>
      <c r="D86" s="577">
        <v>9900</v>
      </c>
      <c r="E86" s="577">
        <v>403100</v>
      </c>
      <c r="F86" s="578">
        <v>413000</v>
      </c>
      <c r="G86" s="579">
        <v>413000</v>
      </c>
      <c r="H86" s="579">
        <v>100</v>
      </c>
      <c r="I86" s="579">
        <v>0</v>
      </c>
      <c r="J86" s="157" t="s">
        <v>226</v>
      </c>
      <c r="K86" s="156"/>
      <c r="L86" s="147"/>
      <c r="M86" s="581"/>
      <c r="N86" s="153"/>
    </row>
    <row r="87" spans="1:14" s="163" customFormat="1" ht="27.75" customHeight="1">
      <c r="A87" s="156">
        <v>27</v>
      </c>
      <c r="B87" s="166" t="s">
        <v>439</v>
      </c>
      <c r="C87" s="577"/>
      <c r="D87" s="577"/>
      <c r="E87" s="577">
        <v>123100</v>
      </c>
      <c r="F87" s="578">
        <v>123100</v>
      </c>
      <c r="G87" s="579">
        <v>123100</v>
      </c>
      <c r="H87" s="579">
        <v>100</v>
      </c>
      <c r="I87" s="579">
        <v>0</v>
      </c>
      <c r="J87" s="157" t="s">
        <v>420</v>
      </c>
      <c r="K87" s="156"/>
      <c r="L87" s="147"/>
      <c r="M87" s="576"/>
    </row>
    <row r="88" spans="1:14" s="163" customFormat="1" ht="27.75" customHeight="1">
      <c r="A88" s="156">
        <v>28</v>
      </c>
      <c r="B88" s="166" t="s">
        <v>440</v>
      </c>
      <c r="C88" s="577"/>
      <c r="D88" s="577">
        <v>115000</v>
      </c>
      <c r="E88" s="577">
        <v>85000</v>
      </c>
      <c r="F88" s="578">
        <v>200000</v>
      </c>
      <c r="G88" s="579">
        <v>200000</v>
      </c>
      <c r="H88" s="579">
        <v>100</v>
      </c>
      <c r="I88" s="579">
        <v>0</v>
      </c>
      <c r="J88" s="157" t="s">
        <v>396</v>
      </c>
      <c r="K88" s="156"/>
      <c r="L88" s="147"/>
      <c r="M88" s="581"/>
      <c r="N88" s="153"/>
    </row>
    <row r="89" spans="1:14" s="163" customFormat="1" ht="27.75" customHeight="1">
      <c r="A89" s="156">
        <v>29</v>
      </c>
      <c r="B89" s="166" t="s">
        <v>441</v>
      </c>
      <c r="C89" s="582"/>
      <c r="D89" s="582"/>
      <c r="E89" s="582">
        <v>173500</v>
      </c>
      <c r="F89" s="578">
        <v>173500</v>
      </c>
      <c r="G89" s="582">
        <v>173500</v>
      </c>
      <c r="H89" s="579">
        <v>100</v>
      </c>
      <c r="I89" s="579">
        <v>0</v>
      </c>
      <c r="J89" s="157" t="s">
        <v>226</v>
      </c>
      <c r="K89" s="156"/>
      <c r="L89" s="147"/>
      <c r="M89" s="576"/>
    </row>
    <row r="90" spans="1:14" s="163" customFormat="1" ht="27.95" customHeight="1">
      <c r="A90" s="156">
        <v>30</v>
      </c>
      <c r="B90" s="166" t="s">
        <v>443</v>
      </c>
      <c r="C90" s="577"/>
      <c r="D90" s="577"/>
      <c r="E90" s="577">
        <v>250200</v>
      </c>
      <c r="F90" s="578">
        <v>250200</v>
      </c>
      <c r="G90" s="578">
        <v>250200</v>
      </c>
      <c r="H90" s="579">
        <v>100</v>
      </c>
      <c r="I90" s="579">
        <v>0</v>
      </c>
      <c r="J90" s="157" t="s">
        <v>444</v>
      </c>
      <c r="K90" s="156"/>
      <c r="L90" s="147"/>
      <c r="M90" s="576"/>
    </row>
    <row r="91" spans="1:14" s="153" customFormat="1" ht="27.95" customHeight="1">
      <c r="A91" s="156">
        <v>31</v>
      </c>
      <c r="B91" s="166" t="s">
        <v>449</v>
      </c>
      <c r="C91" s="577"/>
      <c r="D91" s="577">
        <v>38610</v>
      </c>
      <c r="E91" s="577">
        <v>55800</v>
      </c>
      <c r="F91" s="578">
        <v>94410</v>
      </c>
      <c r="G91" s="579">
        <v>94410</v>
      </c>
      <c r="H91" s="579">
        <v>100</v>
      </c>
      <c r="I91" s="579">
        <v>0</v>
      </c>
      <c r="J91" s="157" t="s">
        <v>226</v>
      </c>
      <c r="K91" s="156"/>
      <c r="L91" s="147"/>
      <c r="M91" s="581"/>
    </row>
    <row r="92" spans="1:14" s="153" customFormat="1" ht="27.95" customHeight="1">
      <c r="A92" s="156">
        <v>32</v>
      </c>
      <c r="B92" s="166" t="s">
        <v>450</v>
      </c>
      <c r="C92" s="577"/>
      <c r="D92" s="577">
        <v>167020</v>
      </c>
      <c r="E92" s="577"/>
      <c r="F92" s="578">
        <v>167020</v>
      </c>
      <c r="G92" s="579">
        <v>167020</v>
      </c>
      <c r="H92" s="579">
        <v>100</v>
      </c>
      <c r="I92" s="579">
        <v>0</v>
      </c>
      <c r="J92" s="157" t="s">
        <v>220</v>
      </c>
      <c r="K92" s="156"/>
      <c r="L92" s="147"/>
      <c r="M92" s="576"/>
      <c r="N92" s="163"/>
    </row>
    <row r="93" spans="1:14" s="163" customFormat="1" ht="27.75" customHeight="1">
      <c r="A93" s="156">
        <v>33</v>
      </c>
      <c r="B93" s="166" t="s">
        <v>451</v>
      </c>
      <c r="C93" s="577"/>
      <c r="D93" s="577">
        <v>18000</v>
      </c>
      <c r="E93" s="577">
        <v>244500</v>
      </c>
      <c r="F93" s="578">
        <v>262500</v>
      </c>
      <c r="G93" s="579">
        <v>262500</v>
      </c>
      <c r="H93" s="579">
        <v>100</v>
      </c>
      <c r="I93" s="579">
        <v>0</v>
      </c>
      <c r="J93" s="157" t="s">
        <v>452</v>
      </c>
      <c r="K93" s="156"/>
      <c r="L93" s="147"/>
      <c r="M93" s="581"/>
      <c r="N93" s="153"/>
    </row>
    <row r="94" spans="1:14" s="163" customFormat="1" ht="27.75" customHeight="1">
      <c r="A94" s="156">
        <v>34</v>
      </c>
      <c r="B94" s="166" t="s">
        <v>453</v>
      </c>
      <c r="C94" s="577"/>
      <c r="D94" s="577">
        <v>3600000</v>
      </c>
      <c r="E94" s="577"/>
      <c r="F94" s="578">
        <v>3600000</v>
      </c>
      <c r="G94" s="579">
        <v>3600000</v>
      </c>
      <c r="H94" s="579">
        <v>100</v>
      </c>
      <c r="I94" s="579">
        <v>0</v>
      </c>
      <c r="J94" s="157" t="s">
        <v>444</v>
      </c>
      <c r="K94" s="156"/>
      <c r="L94" s="147"/>
      <c r="M94" s="581"/>
      <c r="N94" s="153"/>
    </row>
    <row r="95" spans="1:14" s="163" customFormat="1" ht="27.75" customHeight="1">
      <c r="A95" s="156">
        <v>35</v>
      </c>
      <c r="B95" s="166" t="s">
        <v>455</v>
      </c>
      <c r="C95" s="577"/>
      <c r="D95" s="577">
        <v>641000</v>
      </c>
      <c r="E95" s="577"/>
      <c r="F95" s="578">
        <v>641000</v>
      </c>
      <c r="G95" s="579">
        <v>641000</v>
      </c>
      <c r="H95" s="579">
        <v>100</v>
      </c>
      <c r="I95" s="579">
        <v>0</v>
      </c>
      <c r="J95" s="157" t="s">
        <v>456</v>
      </c>
      <c r="K95" s="156"/>
      <c r="L95" s="147"/>
      <c r="M95" s="576"/>
    </row>
    <row r="96" spans="1:14" s="163" customFormat="1" ht="27.95" customHeight="1">
      <c r="A96" s="156">
        <v>36</v>
      </c>
      <c r="B96" s="166" t="s">
        <v>457</v>
      </c>
      <c r="C96" s="577"/>
      <c r="D96" s="577">
        <v>51000</v>
      </c>
      <c r="E96" s="577"/>
      <c r="F96" s="578">
        <v>51000</v>
      </c>
      <c r="G96" s="579">
        <v>51000</v>
      </c>
      <c r="H96" s="579">
        <v>100</v>
      </c>
      <c r="I96" s="579">
        <v>0</v>
      </c>
      <c r="J96" s="157" t="s">
        <v>400</v>
      </c>
      <c r="K96" s="156"/>
      <c r="L96" s="147"/>
      <c r="M96" s="581"/>
      <c r="N96" s="153"/>
    </row>
    <row r="97" spans="1:14" s="163" customFormat="1" ht="27.75" customHeight="1">
      <c r="A97" s="156">
        <v>37</v>
      </c>
      <c r="B97" s="166" t="s">
        <v>459</v>
      </c>
      <c r="C97" s="577"/>
      <c r="D97" s="577">
        <v>21200</v>
      </c>
      <c r="E97" s="577"/>
      <c r="F97" s="578">
        <v>21200</v>
      </c>
      <c r="G97" s="579">
        <v>21200</v>
      </c>
      <c r="H97" s="579">
        <v>100</v>
      </c>
      <c r="I97" s="579">
        <v>0</v>
      </c>
      <c r="J97" s="157" t="s">
        <v>220</v>
      </c>
      <c r="K97" s="156"/>
      <c r="L97" s="147"/>
      <c r="M97" s="576"/>
    </row>
    <row r="98" spans="1:14" s="163" customFormat="1" ht="27.75" customHeight="1">
      <c r="A98" s="156">
        <v>38</v>
      </c>
      <c r="B98" s="166" t="s">
        <v>466</v>
      </c>
      <c r="C98" s="577"/>
      <c r="D98" s="577"/>
      <c r="E98" s="577">
        <v>199700</v>
      </c>
      <c r="F98" s="578">
        <v>199700</v>
      </c>
      <c r="G98" s="579">
        <v>199700</v>
      </c>
      <c r="H98" s="579">
        <v>100</v>
      </c>
      <c r="I98" s="579">
        <v>0</v>
      </c>
      <c r="J98" s="157" t="s">
        <v>226</v>
      </c>
      <c r="K98" s="156"/>
      <c r="L98" s="147"/>
      <c r="M98" s="581"/>
      <c r="N98" s="153"/>
    </row>
    <row r="99" spans="1:14" s="163" customFormat="1" ht="27.75" customHeight="1">
      <c r="A99" s="156">
        <v>39</v>
      </c>
      <c r="B99" s="166" t="s">
        <v>469</v>
      </c>
      <c r="C99" s="577"/>
      <c r="D99" s="577">
        <v>0</v>
      </c>
      <c r="E99" s="577">
        <v>497600</v>
      </c>
      <c r="F99" s="578">
        <v>497600</v>
      </c>
      <c r="G99" s="579">
        <v>497600</v>
      </c>
      <c r="H99" s="579">
        <v>100</v>
      </c>
      <c r="I99" s="579">
        <v>0</v>
      </c>
      <c r="J99" s="157" t="s">
        <v>507</v>
      </c>
      <c r="K99" s="156"/>
      <c r="L99" s="147"/>
      <c r="M99" s="576"/>
    </row>
    <row r="100" spans="1:14" s="153" customFormat="1" ht="27.75" customHeight="1">
      <c r="A100" s="160"/>
      <c r="B100" s="162"/>
      <c r="C100" s="583"/>
      <c r="D100" s="584"/>
      <c r="E100" s="584"/>
      <c r="F100" s="583"/>
      <c r="G100" s="584"/>
      <c r="H100" s="583"/>
      <c r="I100" s="583"/>
      <c r="J100" s="161"/>
      <c r="K100" s="160"/>
      <c r="L100" s="147"/>
      <c r="M100" s="576"/>
      <c r="N100" s="163"/>
    </row>
    <row r="101" spans="1:14" s="169" customFormat="1" ht="33" customHeight="1">
      <c r="A101" s="164">
        <v>3</v>
      </c>
      <c r="B101" s="164" t="s">
        <v>341</v>
      </c>
      <c r="C101" s="585">
        <v>205900</v>
      </c>
      <c r="D101" s="585">
        <v>132250</v>
      </c>
      <c r="E101" s="585">
        <v>11075989</v>
      </c>
      <c r="F101" s="585">
        <v>11414139</v>
      </c>
      <c r="G101" s="585">
        <v>541650</v>
      </c>
      <c r="H101" s="585">
        <v>4.74543020721931</v>
      </c>
      <c r="I101" s="585">
        <v>10872489</v>
      </c>
      <c r="J101" s="164"/>
      <c r="K101" s="164"/>
      <c r="L101" s="147"/>
      <c r="M101" s="586"/>
    </row>
    <row r="102" spans="1:14" s="147" customFormat="1" ht="27.95" customHeight="1">
      <c r="A102" s="154">
        <v>1</v>
      </c>
      <c r="B102" s="170" t="s">
        <v>474</v>
      </c>
      <c r="C102" s="587">
        <v>205900</v>
      </c>
      <c r="D102" s="587">
        <v>0</v>
      </c>
      <c r="E102" s="587">
        <v>6064139</v>
      </c>
      <c r="F102" s="587">
        <v>6270039</v>
      </c>
      <c r="G102" s="587">
        <v>0</v>
      </c>
      <c r="H102" s="587">
        <v>0</v>
      </c>
      <c r="I102" s="587">
        <v>6270039</v>
      </c>
      <c r="J102" s="155" t="s">
        <v>508</v>
      </c>
      <c r="K102" s="154"/>
      <c r="M102" s="588"/>
    </row>
    <row r="103" spans="1:14" s="147" customFormat="1" ht="27.95" customHeight="1">
      <c r="A103" s="156">
        <v>2</v>
      </c>
      <c r="B103" s="158" t="s">
        <v>178</v>
      </c>
      <c r="C103" s="577"/>
      <c r="D103" s="577"/>
      <c r="E103" s="577">
        <v>3617750</v>
      </c>
      <c r="F103" s="577">
        <v>3617750</v>
      </c>
      <c r="G103" s="577">
        <v>0</v>
      </c>
      <c r="H103" s="577">
        <v>0</v>
      </c>
      <c r="I103" s="577">
        <v>3617750</v>
      </c>
      <c r="J103" s="157" t="s">
        <v>477</v>
      </c>
      <c r="K103" s="156"/>
      <c r="M103" s="588"/>
    </row>
    <row r="104" spans="1:14" s="147" customFormat="1" ht="27.95" customHeight="1">
      <c r="A104" s="156">
        <v>3</v>
      </c>
      <c r="B104" s="158" t="s">
        <v>476</v>
      </c>
      <c r="C104" s="577"/>
      <c r="D104" s="577">
        <v>58000</v>
      </c>
      <c r="E104" s="577">
        <v>830800</v>
      </c>
      <c r="F104" s="577">
        <v>888800</v>
      </c>
      <c r="G104" s="577">
        <v>141000</v>
      </c>
      <c r="H104" s="577">
        <v>15.864086408640865</v>
      </c>
      <c r="I104" s="577">
        <v>747800</v>
      </c>
      <c r="J104" s="157" t="s">
        <v>427</v>
      </c>
      <c r="K104" s="156"/>
      <c r="M104" s="588"/>
    </row>
    <row r="105" spans="1:14" s="147" customFormat="1" ht="27.95" customHeight="1">
      <c r="A105" s="156">
        <v>4</v>
      </c>
      <c r="B105" s="158" t="s">
        <v>181</v>
      </c>
      <c r="C105" s="577"/>
      <c r="D105" s="577">
        <v>37450</v>
      </c>
      <c r="E105" s="577">
        <v>236900</v>
      </c>
      <c r="F105" s="577">
        <v>274350</v>
      </c>
      <c r="G105" s="577">
        <v>37450</v>
      </c>
      <c r="H105" s="577">
        <v>13.650446509932568</v>
      </c>
      <c r="I105" s="577">
        <v>236900</v>
      </c>
      <c r="J105" s="157" t="s">
        <v>473</v>
      </c>
      <c r="K105" s="156"/>
      <c r="M105" s="588"/>
    </row>
    <row r="106" spans="1:14" s="147" customFormat="1" ht="27.95" customHeight="1">
      <c r="A106" s="156">
        <v>5</v>
      </c>
      <c r="B106" s="158" t="s">
        <v>179</v>
      </c>
      <c r="C106" s="577"/>
      <c r="D106" s="577">
        <v>36800</v>
      </c>
      <c r="E106" s="577"/>
      <c r="F106" s="577">
        <v>36800</v>
      </c>
      <c r="G106" s="577">
        <v>36800</v>
      </c>
      <c r="H106" s="577">
        <v>100</v>
      </c>
      <c r="I106" s="577">
        <v>0</v>
      </c>
      <c r="J106" s="157" t="s">
        <v>475</v>
      </c>
      <c r="K106" s="156"/>
      <c r="M106" s="588"/>
    </row>
    <row r="107" spans="1:14" s="147" customFormat="1" ht="27.95" customHeight="1">
      <c r="A107" s="156">
        <v>6</v>
      </c>
      <c r="B107" s="158" t="s">
        <v>180</v>
      </c>
      <c r="C107" s="577"/>
      <c r="D107" s="577"/>
      <c r="E107" s="577">
        <v>326400</v>
      </c>
      <c r="F107" s="577">
        <v>326400</v>
      </c>
      <c r="G107" s="577">
        <v>326400</v>
      </c>
      <c r="H107" s="577">
        <v>100</v>
      </c>
      <c r="I107" s="577">
        <v>0</v>
      </c>
      <c r="J107" s="157" t="s">
        <v>472</v>
      </c>
      <c r="K107" s="156"/>
      <c r="M107" s="588"/>
    </row>
    <row r="108" spans="1:14" s="147" customFormat="1" ht="27.95" customHeight="1">
      <c r="A108" s="160"/>
      <c r="B108" s="171"/>
      <c r="C108" s="589"/>
      <c r="D108" s="589"/>
      <c r="E108" s="589"/>
      <c r="F108" s="589"/>
      <c r="G108" s="589"/>
      <c r="H108" s="589"/>
      <c r="I108" s="589"/>
      <c r="J108" s="161"/>
      <c r="K108" s="160"/>
      <c r="M108" s="588"/>
    </row>
    <row r="109" spans="1:14" s="169" customFormat="1" ht="33" customHeight="1">
      <c r="A109" s="164">
        <v>4</v>
      </c>
      <c r="B109" s="164" t="s">
        <v>478</v>
      </c>
      <c r="C109" s="585">
        <v>0</v>
      </c>
      <c r="D109" s="585">
        <v>155470000</v>
      </c>
      <c r="E109" s="585">
        <v>0</v>
      </c>
      <c r="F109" s="585">
        <v>155470000</v>
      </c>
      <c r="G109" s="585">
        <v>15320000</v>
      </c>
      <c r="H109" s="585">
        <v>9.8539911236894575</v>
      </c>
      <c r="I109" s="585">
        <v>140150000</v>
      </c>
      <c r="J109" s="164"/>
      <c r="K109" s="164"/>
      <c r="L109" s="147"/>
      <c r="M109" s="586"/>
    </row>
    <row r="110" spans="1:14" s="147" customFormat="1" ht="40.5" customHeight="1">
      <c r="A110" s="154">
        <v>1</v>
      </c>
      <c r="B110" s="170" t="s">
        <v>219</v>
      </c>
      <c r="C110" s="587"/>
      <c r="D110" s="587">
        <v>94900000</v>
      </c>
      <c r="E110" s="587"/>
      <c r="F110" s="587">
        <v>94900000</v>
      </c>
      <c r="G110" s="587">
        <v>970000</v>
      </c>
      <c r="H110" s="587">
        <v>1.0221285563751317</v>
      </c>
      <c r="I110" s="587">
        <v>93930000</v>
      </c>
      <c r="J110" s="154" t="s">
        <v>480</v>
      </c>
      <c r="K110" s="154" t="s">
        <v>156</v>
      </c>
      <c r="M110" s="588"/>
    </row>
    <row r="111" spans="1:14" s="147" customFormat="1" ht="60.75" customHeight="1">
      <c r="A111" s="156">
        <v>2</v>
      </c>
      <c r="B111" s="158" t="s">
        <v>509</v>
      </c>
      <c r="C111" s="577"/>
      <c r="D111" s="577">
        <v>44600000</v>
      </c>
      <c r="E111" s="577"/>
      <c r="F111" s="577">
        <v>44600000</v>
      </c>
      <c r="G111" s="577">
        <v>13380000</v>
      </c>
      <c r="H111" s="577">
        <v>30</v>
      </c>
      <c r="I111" s="577">
        <v>31220000</v>
      </c>
      <c r="J111" s="156" t="s">
        <v>349</v>
      </c>
      <c r="K111" s="156" t="s">
        <v>156</v>
      </c>
      <c r="M111" s="588"/>
    </row>
    <row r="112" spans="1:14" s="147" customFormat="1" ht="60.75" customHeight="1">
      <c r="A112" s="156">
        <v>3</v>
      </c>
      <c r="B112" s="158" t="s">
        <v>222</v>
      </c>
      <c r="C112" s="577"/>
      <c r="D112" s="577">
        <v>15000000</v>
      </c>
      <c r="E112" s="577"/>
      <c r="F112" s="577">
        <v>15000000</v>
      </c>
      <c r="G112" s="577">
        <v>0</v>
      </c>
      <c r="H112" s="577">
        <v>0</v>
      </c>
      <c r="I112" s="577">
        <v>15000000</v>
      </c>
      <c r="J112" s="156" t="s">
        <v>479</v>
      </c>
      <c r="K112" s="156" t="s">
        <v>156</v>
      </c>
      <c r="M112" s="588"/>
    </row>
    <row r="113" spans="1:14" s="147" customFormat="1" ht="81" customHeight="1">
      <c r="A113" s="156">
        <v>4</v>
      </c>
      <c r="B113" s="158" t="s">
        <v>510</v>
      </c>
      <c r="C113" s="577"/>
      <c r="D113" s="577">
        <v>970000</v>
      </c>
      <c r="E113" s="577"/>
      <c r="F113" s="577">
        <v>970000</v>
      </c>
      <c r="G113" s="577">
        <v>970000</v>
      </c>
      <c r="H113" s="577">
        <v>100</v>
      </c>
      <c r="I113" s="577">
        <v>0</v>
      </c>
      <c r="J113" s="156" t="s">
        <v>481</v>
      </c>
      <c r="K113" s="156" t="s">
        <v>48</v>
      </c>
      <c r="M113" s="588"/>
    </row>
    <row r="114" spans="1:14" s="147" customFormat="1" ht="33" customHeight="1">
      <c r="A114" s="160"/>
      <c r="B114" s="167"/>
      <c r="C114" s="589"/>
      <c r="D114" s="589"/>
      <c r="E114" s="589"/>
      <c r="F114" s="589"/>
      <c r="G114" s="589"/>
      <c r="H114" s="589"/>
      <c r="I114" s="589"/>
      <c r="J114" s="160"/>
      <c r="K114" s="160"/>
      <c r="M114" s="588"/>
    </row>
    <row r="115" spans="1:14" s="149" customFormat="1" ht="33" customHeight="1">
      <c r="B115" s="147"/>
      <c r="C115" s="590"/>
      <c r="D115" s="590"/>
      <c r="E115" s="591"/>
      <c r="F115" s="591"/>
      <c r="G115" s="591"/>
      <c r="H115" s="591"/>
      <c r="I115" s="591"/>
      <c r="L115" s="147"/>
      <c r="M115" s="581"/>
      <c r="N115" s="153"/>
    </row>
    <row r="116" spans="1:14" s="149" customFormat="1" ht="33" customHeight="1">
      <c r="B116" s="147"/>
      <c r="C116" s="590"/>
      <c r="D116" s="590"/>
      <c r="E116" s="591"/>
      <c r="F116" s="591"/>
      <c r="G116" s="591"/>
      <c r="H116" s="591"/>
      <c r="I116" s="591"/>
      <c r="L116" s="147"/>
      <c r="M116" s="581"/>
      <c r="N116" s="153"/>
    </row>
    <row r="117" spans="1:14" s="149" customFormat="1" ht="33" customHeight="1">
      <c r="B117" s="147"/>
      <c r="C117" s="590"/>
      <c r="D117" s="590"/>
      <c r="E117" s="591"/>
      <c r="F117" s="591"/>
      <c r="G117" s="591"/>
      <c r="H117" s="591"/>
      <c r="I117" s="591"/>
      <c r="L117" s="147"/>
      <c r="M117" s="581"/>
      <c r="N117" s="153"/>
    </row>
    <row r="118" spans="1:14" s="149" customFormat="1" ht="33" customHeight="1">
      <c r="B118" s="147"/>
      <c r="C118" s="590"/>
      <c r="D118" s="590"/>
      <c r="E118" s="591"/>
      <c r="F118" s="591"/>
      <c r="G118" s="591"/>
      <c r="H118" s="591"/>
      <c r="I118" s="591"/>
      <c r="L118" s="147"/>
      <c r="M118" s="581"/>
      <c r="N118" s="153"/>
    </row>
    <row r="119" spans="1:14" s="149" customFormat="1" ht="33" customHeight="1">
      <c r="B119" s="147"/>
      <c r="C119" s="590"/>
      <c r="D119" s="590"/>
      <c r="E119" s="591"/>
      <c r="F119" s="591"/>
      <c r="G119" s="591"/>
      <c r="H119" s="591"/>
      <c r="I119" s="591"/>
      <c r="L119" s="147"/>
      <c r="M119" s="581"/>
      <c r="N119" s="153"/>
    </row>
    <row r="120" spans="1:14" s="149" customFormat="1" ht="33" customHeight="1">
      <c r="B120" s="147"/>
      <c r="C120" s="590"/>
      <c r="D120" s="590"/>
      <c r="E120" s="591"/>
      <c r="F120" s="591"/>
      <c r="G120" s="591"/>
      <c r="H120" s="591"/>
      <c r="I120" s="591"/>
      <c r="L120" s="147"/>
      <c r="M120" s="581"/>
      <c r="N120" s="153"/>
    </row>
    <row r="121" spans="1:14" s="149" customFormat="1" ht="33" customHeight="1">
      <c r="B121" s="147"/>
      <c r="C121" s="590"/>
      <c r="D121" s="590"/>
      <c r="E121" s="591"/>
      <c r="F121" s="591"/>
      <c r="G121" s="591"/>
      <c r="H121" s="591"/>
      <c r="I121" s="591"/>
      <c r="L121" s="147"/>
      <c r="M121" s="581"/>
      <c r="N121" s="153"/>
    </row>
    <row r="122" spans="1:14" s="149" customFormat="1" ht="33" customHeight="1">
      <c r="B122" s="147"/>
      <c r="C122" s="590"/>
      <c r="D122" s="590"/>
      <c r="E122" s="591"/>
      <c r="F122" s="591"/>
      <c r="G122" s="591"/>
      <c r="H122" s="591"/>
      <c r="I122" s="591"/>
      <c r="L122" s="147"/>
      <c r="M122" s="581"/>
      <c r="N122" s="153"/>
    </row>
    <row r="123" spans="1:14" s="149" customFormat="1" ht="33" customHeight="1">
      <c r="B123" s="147"/>
      <c r="C123" s="590"/>
      <c r="D123" s="590"/>
      <c r="E123" s="591"/>
      <c r="F123" s="591"/>
      <c r="G123" s="591"/>
      <c r="H123" s="591"/>
      <c r="I123" s="591"/>
      <c r="L123" s="147"/>
      <c r="M123" s="581"/>
      <c r="N123" s="153"/>
    </row>
    <row r="124" spans="1:14" s="149" customFormat="1" ht="33" customHeight="1">
      <c r="B124" s="147"/>
      <c r="C124" s="590"/>
      <c r="D124" s="590"/>
      <c r="E124" s="591"/>
      <c r="F124" s="591"/>
      <c r="G124" s="591"/>
      <c r="H124" s="591"/>
      <c r="I124" s="591"/>
      <c r="L124" s="147"/>
      <c r="M124" s="581"/>
      <c r="N124" s="153"/>
    </row>
    <row r="125" spans="1:14" s="149" customFormat="1" ht="33" customHeight="1">
      <c r="B125" s="147"/>
      <c r="C125" s="590"/>
      <c r="D125" s="590"/>
      <c r="E125" s="591"/>
      <c r="F125" s="591"/>
      <c r="G125" s="591"/>
      <c r="H125" s="591"/>
      <c r="I125" s="591"/>
      <c r="L125" s="147"/>
      <c r="M125" s="581"/>
      <c r="N125" s="153"/>
    </row>
    <row r="126" spans="1:14" s="149" customFormat="1" ht="33" customHeight="1">
      <c r="B126" s="147"/>
      <c r="C126" s="590"/>
      <c r="D126" s="590"/>
      <c r="E126" s="591"/>
      <c r="F126" s="591"/>
      <c r="G126" s="591"/>
      <c r="H126" s="591"/>
      <c r="I126" s="591"/>
      <c r="L126" s="147"/>
      <c r="M126" s="581"/>
      <c r="N126" s="153"/>
    </row>
    <row r="127" spans="1:14" s="149" customFormat="1" ht="33" customHeight="1">
      <c r="B127" s="147"/>
      <c r="C127" s="590"/>
      <c r="D127" s="590"/>
      <c r="E127" s="591"/>
      <c r="F127" s="591"/>
      <c r="G127" s="591"/>
      <c r="H127" s="591"/>
      <c r="I127" s="591"/>
      <c r="L127" s="147"/>
      <c r="M127" s="581"/>
      <c r="N127" s="153"/>
    </row>
    <row r="128" spans="1:14" s="591" customFormat="1" ht="33" customHeight="1">
      <c r="A128" s="149"/>
      <c r="B128" s="147"/>
      <c r="C128" s="590"/>
      <c r="D128" s="590"/>
      <c r="J128" s="149"/>
      <c r="K128" s="149"/>
      <c r="L128" s="147"/>
      <c r="M128" s="581"/>
      <c r="N128" s="153"/>
    </row>
    <row r="129" spans="1:14" s="591" customFormat="1" ht="33" customHeight="1">
      <c r="A129" s="149"/>
      <c r="B129" s="147"/>
      <c r="C129" s="590"/>
      <c r="D129" s="590"/>
      <c r="J129" s="149"/>
      <c r="K129" s="149"/>
      <c r="L129" s="147"/>
      <c r="M129" s="581"/>
      <c r="N129" s="153"/>
    </row>
    <row r="130" spans="1:14" s="592" customFormat="1" ht="33" customHeight="1">
      <c r="A130" s="149"/>
      <c r="B130" s="147"/>
      <c r="C130" s="590"/>
      <c r="D130" s="590"/>
      <c r="J130" s="149"/>
      <c r="K130" s="172"/>
      <c r="L130" s="147"/>
      <c r="M130" s="593"/>
      <c r="N130" s="159"/>
    </row>
    <row r="131" spans="1:14" s="592" customFormat="1" ht="33" customHeight="1">
      <c r="A131" s="149"/>
      <c r="B131" s="147"/>
      <c r="C131" s="590"/>
      <c r="D131" s="590"/>
      <c r="J131" s="149"/>
      <c r="K131" s="172"/>
      <c r="L131" s="147"/>
      <c r="M131" s="593"/>
      <c r="N131" s="159"/>
    </row>
    <row r="132" spans="1:14" s="592" customFormat="1" ht="33" customHeight="1">
      <c r="A132" s="149"/>
      <c r="B132" s="147"/>
      <c r="C132" s="590"/>
      <c r="D132" s="590"/>
      <c r="J132" s="149"/>
      <c r="K132" s="172"/>
      <c r="L132" s="147"/>
      <c r="M132" s="593"/>
      <c r="N132" s="159"/>
    </row>
    <row r="133" spans="1:14" s="592" customFormat="1" ht="33" customHeight="1">
      <c r="A133" s="149"/>
      <c r="B133" s="147"/>
      <c r="C133" s="590"/>
      <c r="D133" s="590"/>
      <c r="J133" s="149"/>
      <c r="K133" s="172"/>
      <c r="L133" s="147"/>
      <c r="M133" s="593"/>
      <c r="N133" s="159"/>
    </row>
    <row r="134" spans="1:14" s="592" customFormat="1" ht="33" customHeight="1">
      <c r="A134" s="149"/>
      <c r="B134" s="147"/>
      <c r="C134" s="590"/>
      <c r="D134" s="590"/>
      <c r="J134" s="149"/>
      <c r="K134" s="172"/>
      <c r="L134" s="147"/>
      <c r="M134" s="593"/>
      <c r="N134" s="159"/>
    </row>
    <row r="135" spans="1:14" s="592" customFormat="1" ht="33" customHeight="1">
      <c r="A135" s="149"/>
      <c r="B135" s="147"/>
      <c r="C135" s="590"/>
      <c r="D135" s="590"/>
      <c r="J135" s="149"/>
      <c r="K135" s="172"/>
      <c r="L135" s="147"/>
      <c r="M135" s="593"/>
      <c r="N135" s="159"/>
    </row>
    <row r="136" spans="1:14" s="592" customFormat="1" ht="33" customHeight="1">
      <c r="A136" s="149"/>
      <c r="B136" s="147"/>
      <c r="C136" s="590"/>
      <c r="D136" s="590"/>
      <c r="J136" s="149"/>
      <c r="K136" s="172"/>
      <c r="L136" s="147"/>
      <c r="M136" s="593"/>
      <c r="N136" s="159"/>
    </row>
    <row r="137" spans="1:14" s="592" customFormat="1" ht="33" customHeight="1">
      <c r="A137" s="149"/>
      <c r="B137" s="147"/>
      <c r="C137" s="590"/>
      <c r="D137" s="590"/>
      <c r="J137" s="149"/>
      <c r="K137" s="172"/>
      <c r="L137" s="147"/>
      <c r="M137" s="593"/>
      <c r="N137" s="159"/>
    </row>
    <row r="138" spans="1:14" s="592" customFormat="1" ht="33" customHeight="1">
      <c r="A138" s="149"/>
      <c r="B138" s="147"/>
      <c r="C138" s="590"/>
      <c r="D138" s="590"/>
      <c r="J138" s="149"/>
      <c r="K138" s="172"/>
      <c r="L138" s="147"/>
      <c r="M138" s="593"/>
      <c r="N138" s="159"/>
    </row>
    <row r="139" spans="1:14" s="592" customFormat="1" ht="33" customHeight="1">
      <c r="A139" s="149"/>
      <c r="B139" s="147"/>
      <c r="C139" s="590"/>
      <c r="D139" s="590"/>
      <c r="J139" s="149"/>
      <c r="K139" s="172"/>
      <c r="L139" s="147"/>
      <c r="M139" s="593"/>
      <c r="N139" s="159"/>
    </row>
    <row r="140" spans="1:14" s="592" customFormat="1" ht="33" customHeight="1">
      <c r="A140" s="149"/>
      <c r="B140" s="147"/>
      <c r="C140" s="590"/>
      <c r="D140" s="590"/>
      <c r="J140" s="149"/>
      <c r="K140" s="172"/>
      <c r="L140" s="147"/>
      <c r="M140" s="593"/>
      <c r="N140" s="159"/>
    </row>
    <row r="141" spans="1:14" s="592" customFormat="1" ht="33" customHeight="1">
      <c r="A141" s="149"/>
      <c r="B141" s="147"/>
      <c r="C141" s="590"/>
      <c r="D141" s="590"/>
      <c r="J141" s="149"/>
      <c r="K141" s="172"/>
      <c r="L141" s="147"/>
      <c r="M141" s="593"/>
      <c r="N141" s="159"/>
    </row>
    <row r="142" spans="1:14" s="592" customFormat="1" ht="33" customHeight="1">
      <c r="A142" s="149"/>
      <c r="B142" s="147"/>
      <c r="C142" s="590"/>
      <c r="D142" s="590"/>
      <c r="J142" s="149"/>
      <c r="K142" s="172"/>
      <c r="L142" s="147"/>
      <c r="M142" s="593"/>
      <c r="N142" s="159"/>
    </row>
    <row r="143" spans="1:14" s="592" customFormat="1" ht="33" customHeight="1">
      <c r="A143" s="149"/>
      <c r="B143" s="147"/>
      <c r="C143" s="590"/>
      <c r="D143" s="590"/>
      <c r="J143" s="149"/>
      <c r="K143" s="172"/>
      <c r="L143" s="147"/>
      <c r="M143" s="593"/>
      <c r="N143" s="159"/>
    </row>
    <row r="144" spans="1:14" s="159" customFormat="1" ht="33" customHeight="1">
      <c r="A144" s="149"/>
      <c r="B144" s="147"/>
      <c r="C144" s="590"/>
      <c r="D144" s="590"/>
      <c r="E144" s="592"/>
      <c r="F144" s="592"/>
      <c r="G144" s="592"/>
      <c r="H144" s="592"/>
      <c r="I144" s="592"/>
      <c r="J144" s="149"/>
      <c r="K144" s="172"/>
      <c r="L144" s="147"/>
      <c r="M144" s="593"/>
    </row>
    <row r="145" spans="1:13" s="159" customFormat="1" ht="33" customHeight="1">
      <c r="A145" s="149"/>
      <c r="B145" s="147"/>
      <c r="C145" s="590"/>
      <c r="D145" s="590"/>
      <c r="E145" s="592"/>
      <c r="F145" s="592"/>
      <c r="G145" s="592"/>
      <c r="H145" s="592"/>
      <c r="I145" s="592"/>
      <c r="J145" s="149"/>
      <c r="K145" s="172"/>
      <c r="L145" s="147"/>
      <c r="M145" s="593"/>
    </row>
    <row r="146" spans="1:13" s="159" customFormat="1" ht="33" customHeight="1">
      <c r="A146" s="149"/>
      <c r="B146" s="147"/>
      <c r="C146" s="590"/>
      <c r="D146" s="590"/>
      <c r="E146" s="592"/>
      <c r="F146" s="592"/>
      <c r="G146" s="592"/>
      <c r="H146" s="592"/>
      <c r="I146" s="592"/>
      <c r="J146" s="149"/>
      <c r="K146" s="172"/>
      <c r="L146" s="147"/>
      <c r="M146" s="593"/>
    </row>
    <row r="147" spans="1:13" s="159" customFormat="1" ht="33" customHeight="1">
      <c r="A147" s="149"/>
      <c r="B147" s="147"/>
      <c r="C147" s="590"/>
      <c r="D147" s="590"/>
      <c r="E147" s="592"/>
      <c r="F147" s="592"/>
      <c r="G147" s="592"/>
      <c r="H147" s="592"/>
      <c r="I147" s="592"/>
      <c r="J147" s="149"/>
      <c r="K147" s="172"/>
      <c r="L147" s="147"/>
      <c r="M147" s="593"/>
    </row>
    <row r="148" spans="1:13" s="159" customFormat="1" ht="33" customHeight="1">
      <c r="A148" s="149"/>
      <c r="B148" s="147"/>
      <c r="C148" s="590"/>
      <c r="D148" s="590"/>
      <c r="E148" s="592"/>
      <c r="F148" s="592"/>
      <c r="G148" s="592"/>
      <c r="H148" s="592"/>
      <c r="I148" s="592"/>
      <c r="J148" s="149"/>
      <c r="K148" s="172"/>
      <c r="L148" s="147"/>
      <c r="M148" s="593"/>
    </row>
    <row r="149" spans="1:13" s="159" customFormat="1" ht="33" customHeight="1">
      <c r="A149" s="149"/>
      <c r="B149" s="147"/>
      <c r="C149" s="590"/>
      <c r="D149" s="590"/>
      <c r="E149" s="592"/>
      <c r="F149" s="592"/>
      <c r="G149" s="592"/>
      <c r="H149" s="592"/>
      <c r="I149" s="592"/>
      <c r="J149" s="149"/>
      <c r="K149" s="172"/>
      <c r="L149" s="147"/>
      <c r="M149" s="593"/>
    </row>
    <row r="150" spans="1:13" s="159" customFormat="1" ht="33" customHeight="1">
      <c r="A150" s="149"/>
      <c r="B150" s="147"/>
      <c r="C150" s="590"/>
      <c r="D150" s="590"/>
      <c r="E150" s="592"/>
      <c r="F150" s="592"/>
      <c r="G150" s="592"/>
      <c r="H150" s="592"/>
      <c r="I150" s="592"/>
      <c r="J150" s="149"/>
      <c r="K150" s="172"/>
      <c r="L150" s="147"/>
      <c r="M150" s="593"/>
    </row>
    <row r="151" spans="1:13" s="159" customFormat="1" ht="33" customHeight="1">
      <c r="A151" s="149"/>
      <c r="B151" s="147"/>
      <c r="C151" s="590"/>
      <c r="D151" s="590"/>
      <c r="E151" s="592"/>
      <c r="F151" s="592"/>
      <c r="G151" s="592"/>
      <c r="H151" s="592"/>
      <c r="I151" s="592"/>
      <c r="J151" s="149"/>
      <c r="K151" s="172"/>
      <c r="L151" s="147"/>
      <c r="M151" s="593"/>
    </row>
    <row r="152" spans="1:13" s="159" customFormat="1" ht="33" customHeight="1">
      <c r="A152" s="149"/>
      <c r="B152" s="147"/>
      <c r="C152" s="590"/>
      <c r="D152" s="590"/>
      <c r="E152" s="592"/>
      <c r="F152" s="592"/>
      <c r="G152" s="592"/>
      <c r="H152" s="592"/>
      <c r="I152" s="592"/>
      <c r="J152" s="149"/>
      <c r="K152" s="172"/>
      <c r="L152" s="147"/>
      <c r="M152" s="593"/>
    </row>
    <row r="153" spans="1:13" s="159" customFormat="1" ht="33" customHeight="1">
      <c r="A153" s="149"/>
      <c r="B153" s="147"/>
      <c r="C153" s="590"/>
      <c r="D153" s="590"/>
      <c r="E153" s="592"/>
      <c r="F153" s="592"/>
      <c r="G153" s="592"/>
      <c r="H153" s="592"/>
      <c r="I153" s="592"/>
      <c r="J153" s="149"/>
      <c r="K153" s="172"/>
      <c r="L153" s="147"/>
      <c r="M153" s="593"/>
    </row>
    <row r="154" spans="1:13" s="159" customFormat="1" ht="33" customHeight="1">
      <c r="A154" s="149"/>
      <c r="B154" s="147"/>
      <c r="C154" s="590"/>
      <c r="D154" s="590"/>
      <c r="E154" s="594"/>
      <c r="F154" s="594"/>
      <c r="G154" s="594"/>
      <c r="H154" s="594"/>
      <c r="I154" s="594"/>
      <c r="J154" s="149"/>
      <c r="K154" s="172"/>
      <c r="L154" s="147"/>
      <c r="M154" s="593"/>
    </row>
    <row r="155" spans="1:13" s="159" customFormat="1" ht="33" customHeight="1">
      <c r="A155" s="149"/>
      <c r="B155" s="147"/>
      <c r="C155" s="590"/>
      <c r="D155" s="590"/>
      <c r="E155" s="594"/>
      <c r="F155" s="594"/>
      <c r="G155" s="594"/>
      <c r="H155" s="594"/>
      <c r="I155" s="594"/>
      <c r="J155" s="149"/>
      <c r="K155" s="172"/>
      <c r="L155" s="147"/>
      <c r="M155" s="593"/>
    </row>
    <row r="156" spans="1:13" s="159" customFormat="1" ht="33" customHeight="1">
      <c r="A156" s="149"/>
      <c r="B156" s="147"/>
      <c r="C156" s="590"/>
      <c r="D156" s="590"/>
      <c r="E156" s="594"/>
      <c r="F156" s="594"/>
      <c r="G156" s="594"/>
      <c r="H156" s="594"/>
      <c r="I156" s="594"/>
      <c r="J156" s="149"/>
      <c r="K156" s="172"/>
      <c r="L156" s="147"/>
      <c r="M156" s="593"/>
    </row>
    <row r="157" spans="1:13" ht="33" customHeight="1">
      <c r="C157" s="595"/>
      <c r="D157" s="595"/>
      <c r="E157" s="383"/>
      <c r="F157" s="383"/>
      <c r="G157" s="383"/>
      <c r="H157" s="383"/>
      <c r="I157" s="383"/>
    </row>
    <row r="158" spans="1:13" ht="33" customHeight="1">
      <c r="C158" s="595"/>
      <c r="D158" s="595"/>
      <c r="E158" s="383"/>
      <c r="F158" s="383"/>
      <c r="G158" s="383"/>
      <c r="H158" s="383"/>
      <c r="I158" s="383"/>
    </row>
    <row r="159" spans="1:13" ht="33" customHeight="1">
      <c r="C159" s="595"/>
      <c r="D159" s="595"/>
      <c r="E159" s="383"/>
      <c r="F159" s="383"/>
      <c r="G159" s="383"/>
      <c r="H159" s="383"/>
      <c r="I159" s="383"/>
    </row>
    <row r="160" spans="1:13" ht="33" customHeight="1">
      <c r="C160" s="595"/>
      <c r="D160" s="595"/>
      <c r="E160" s="383"/>
      <c r="F160" s="383"/>
      <c r="G160" s="383"/>
      <c r="H160" s="383"/>
      <c r="I160" s="383"/>
    </row>
    <row r="161" spans="3:9" ht="33" customHeight="1">
      <c r="C161" s="595"/>
      <c r="D161" s="595"/>
      <c r="E161" s="383"/>
      <c r="F161" s="383"/>
      <c r="G161" s="383"/>
      <c r="H161" s="383"/>
      <c r="I161" s="383"/>
    </row>
    <row r="162" spans="3:9" ht="33" customHeight="1">
      <c r="C162" s="595"/>
      <c r="D162" s="595"/>
      <c r="E162" s="383"/>
      <c r="F162" s="383"/>
      <c r="G162" s="383"/>
      <c r="H162" s="383"/>
      <c r="I162" s="383"/>
    </row>
    <row r="163" spans="3:9" ht="33" customHeight="1">
      <c r="C163" s="595"/>
      <c r="D163" s="595"/>
      <c r="E163" s="383"/>
      <c r="F163" s="383"/>
      <c r="G163" s="383"/>
      <c r="H163" s="383"/>
      <c r="I163" s="383"/>
    </row>
    <row r="164" spans="3:9" ht="33" customHeight="1">
      <c r="C164" s="595"/>
      <c r="D164" s="595"/>
      <c r="E164" s="383"/>
      <c r="F164" s="383"/>
      <c r="G164" s="383"/>
      <c r="H164" s="383"/>
      <c r="I164" s="383"/>
    </row>
    <row r="165" spans="3:9" ht="33" customHeight="1">
      <c r="C165" s="595"/>
      <c r="D165" s="595"/>
      <c r="E165" s="383"/>
      <c r="F165" s="383"/>
      <c r="G165" s="383"/>
      <c r="H165" s="383"/>
      <c r="I165" s="383"/>
    </row>
    <row r="166" spans="3:9" ht="33" customHeight="1">
      <c r="C166" s="595"/>
      <c r="D166" s="595"/>
      <c r="E166" s="383"/>
      <c r="F166" s="383"/>
      <c r="G166" s="383"/>
      <c r="H166" s="383"/>
      <c r="I166" s="383"/>
    </row>
    <row r="167" spans="3:9" ht="33" customHeight="1">
      <c r="C167" s="595"/>
      <c r="D167" s="595"/>
      <c r="E167" s="383"/>
      <c r="F167" s="383"/>
      <c r="G167" s="383"/>
      <c r="H167" s="383"/>
      <c r="I167" s="383"/>
    </row>
    <row r="168" spans="3:9" ht="33" customHeight="1">
      <c r="C168" s="595"/>
      <c r="D168" s="595"/>
      <c r="E168" s="383"/>
      <c r="F168" s="383"/>
      <c r="G168" s="383"/>
      <c r="H168" s="383"/>
      <c r="I168" s="383"/>
    </row>
    <row r="169" spans="3:9" ht="33" customHeight="1">
      <c r="C169" s="595"/>
      <c r="D169" s="595"/>
      <c r="E169" s="383"/>
      <c r="F169" s="383"/>
      <c r="G169" s="383"/>
      <c r="H169" s="383"/>
      <c r="I169" s="383"/>
    </row>
    <row r="170" spans="3:9" ht="33" customHeight="1">
      <c r="C170" s="595"/>
      <c r="D170" s="595"/>
      <c r="E170" s="383"/>
      <c r="F170" s="383"/>
      <c r="G170" s="383"/>
      <c r="H170" s="383"/>
      <c r="I170" s="383"/>
    </row>
    <row r="171" spans="3:9" ht="33" customHeight="1">
      <c r="C171" s="595"/>
      <c r="D171" s="595"/>
      <c r="E171" s="383"/>
      <c r="F171" s="383"/>
      <c r="G171" s="383"/>
      <c r="H171" s="383"/>
      <c r="I171" s="383"/>
    </row>
    <row r="172" spans="3:9" ht="33" customHeight="1">
      <c r="C172" s="595"/>
      <c r="D172" s="595"/>
      <c r="E172" s="383"/>
      <c r="F172" s="383"/>
      <c r="G172" s="383"/>
      <c r="H172" s="383"/>
      <c r="I172" s="383"/>
    </row>
    <row r="173" spans="3:9" ht="33" customHeight="1">
      <c r="C173" s="595"/>
      <c r="D173" s="595"/>
      <c r="E173" s="383"/>
      <c r="F173" s="383"/>
      <c r="G173" s="383"/>
      <c r="H173" s="383"/>
      <c r="I173" s="383"/>
    </row>
    <row r="174" spans="3:9" ht="33" customHeight="1">
      <c r="C174" s="595"/>
      <c r="D174" s="595"/>
      <c r="E174" s="383"/>
      <c r="F174" s="383"/>
      <c r="G174" s="383"/>
      <c r="H174" s="383"/>
      <c r="I174" s="383"/>
    </row>
    <row r="175" spans="3:9" ht="33" customHeight="1">
      <c r="C175" s="595"/>
      <c r="D175" s="595"/>
      <c r="E175" s="383"/>
      <c r="F175" s="383"/>
      <c r="G175" s="383"/>
      <c r="H175" s="383"/>
      <c r="I175" s="383"/>
    </row>
    <row r="176" spans="3:9" ht="33" customHeight="1">
      <c r="C176" s="595"/>
      <c r="D176" s="595"/>
      <c r="E176" s="383"/>
      <c r="F176" s="383"/>
      <c r="G176" s="383"/>
      <c r="H176" s="383"/>
      <c r="I176" s="383"/>
    </row>
    <row r="177" spans="3:9" ht="33" customHeight="1">
      <c r="C177" s="595"/>
      <c r="D177" s="595"/>
      <c r="E177" s="383"/>
      <c r="F177" s="383"/>
      <c r="G177" s="383"/>
      <c r="H177" s="383"/>
      <c r="I177" s="383"/>
    </row>
    <row r="178" spans="3:9" ht="33" customHeight="1">
      <c r="C178" s="595"/>
      <c r="D178" s="595"/>
      <c r="E178" s="383"/>
      <c r="F178" s="383"/>
      <c r="G178" s="383"/>
      <c r="H178" s="383"/>
      <c r="I178" s="383"/>
    </row>
    <row r="179" spans="3:9" ht="33" customHeight="1">
      <c r="C179" s="595"/>
      <c r="D179" s="595"/>
      <c r="E179" s="383"/>
      <c r="F179" s="383"/>
      <c r="G179" s="383"/>
      <c r="H179" s="383"/>
      <c r="I179" s="383"/>
    </row>
    <row r="180" spans="3:9" ht="33" customHeight="1">
      <c r="C180" s="595"/>
      <c r="D180" s="595"/>
      <c r="E180" s="383"/>
      <c r="F180" s="383"/>
      <c r="G180" s="383"/>
      <c r="H180" s="383"/>
      <c r="I180" s="383"/>
    </row>
    <row r="181" spans="3:9" ht="33" customHeight="1">
      <c r="C181" s="595"/>
      <c r="D181" s="595"/>
      <c r="E181" s="383"/>
      <c r="F181" s="383"/>
      <c r="G181" s="383"/>
      <c r="H181" s="383"/>
      <c r="I181" s="383"/>
    </row>
    <row r="182" spans="3:9" ht="33" customHeight="1">
      <c r="C182" s="595"/>
      <c r="D182" s="595"/>
      <c r="E182" s="383"/>
      <c r="F182" s="383"/>
      <c r="G182" s="383"/>
      <c r="H182" s="383"/>
      <c r="I182" s="383"/>
    </row>
    <row r="183" spans="3:9" ht="33" customHeight="1">
      <c r="C183" s="595"/>
      <c r="D183" s="595"/>
      <c r="E183" s="383"/>
      <c r="F183" s="383"/>
      <c r="G183" s="383"/>
      <c r="H183" s="383"/>
      <c r="I183" s="383"/>
    </row>
    <row r="184" spans="3:9" ht="33" customHeight="1">
      <c r="C184" s="595"/>
      <c r="D184" s="595"/>
      <c r="E184" s="383"/>
      <c r="F184" s="383"/>
      <c r="G184" s="383"/>
      <c r="H184" s="383"/>
      <c r="I184" s="383"/>
    </row>
    <row r="185" spans="3:9" ht="33" customHeight="1">
      <c r="C185" s="595"/>
      <c r="D185" s="595"/>
      <c r="E185" s="383"/>
      <c r="F185" s="383"/>
      <c r="G185" s="383"/>
      <c r="H185" s="383"/>
      <c r="I185" s="383"/>
    </row>
    <row r="186" spans="3:9" ht="33" customHeight="1">
      <c r="C186" s="595"/>
      <c r="D186" s="595"/>
      <c r="E186" s="383"/>
      <c r="F186" s="383"/>
      <c r="G186" s="383"/>
      <c r="H186" s="383"/>
      <c r="I186" s="383"/>
    </row>
    <row r="187" spans="3:9" ht="33" customHeight="1">
      <c r="C187" s="595"/>
      <c r="D187" s="595"/>
      <c r="E187" s="383"/>
      <c r="F187" s="383"/>
      <c r="G187" s="383"/>
      <c r="H187" s="383"/>
      <c r="I187" s="383"/>
    </row>
    <row r="188" spans="3:9" ht="33" customHeight="1">
      <c r="C188" s="595"/>
      <c r="D188" s="595"/>
      <c r="E188" s="383"/>
      <c r="F188" s="383"/>
      <c r="G188" s="383"/>
      <c r="H188" s="383"/>
      <c r="I188" s="383"/>
    </row>
    <row r="189" spans="3:9" ht="33" customHeight="1">
      <c r="C189" s="595"/>
      <c r="D189" s="595"/>
      <c r="E189" s="383"/>
      <c r="F189" s="383"/>
      <c r="G189" s="383"/>
      <c r="H189" s="383"/>
      <c r="I189" s="383"/>
    </row>
    <row r="190" spans="3:9" ht="33" customHeight="1">
      <c r="C190" s="595"/>
      <c r="D190" s="595"/>
      <c r="E190" s="383"/>
      <c r="F190" s="383"/>
      <c r="G190" s="383"/>
      <c r="H190" s="383"/>
      <c r="I190" s="383"/>
    </row>
    <row r="191" spans="3:9" ht="33" customHeight="1">
      <c r="C191" s="595"/>
      <c r="D191" s="595"/>
      <c r="E191" s="383"/>
      <c r="F191" s="383"/>
      <c r="G191" s="383"/>
      <c r="H191" s="383"/>
      <c r="I191" s="383"/>
    </row>
    <row r="192" spans="3:9" ht="33" customHeight="1">
      <c r="C192" s="595"/>
      <c r="D192" s="595"/>
      <c r="E192" s="383"/>
      <c r="F192" s="383"/>
      <c r="G192" s="383"/>
      <c r="H192" s="383"/>
      <c r="I192" s="383"/>
    </row>
    <row r="193" spans="3:9" ht="33" customHeight="1">
      <c r="C193" s="595"/>
      <c r="D193" s="595"/>
      <c r="E193" s="383"/>
      <c r="F193" s="383"/>
      <c r="G193" s="383"/>
      <c r="H193" s="383"/>
      <c r="I193" s="383"/>
    </row>
    <row r="194" spans="3:9" ht="33" customHeight="1">
      <c r="C194" s="595"/>
      <c r="D194" s="595"/>
      <c r="E194" s="383"/>
      <c r="F194" s="383"/>
      <c r="G194" s="383"/>
      <c r="H194" s="383"/>
      <c r="I194" s="383"/>
    </row>
    <row r="195" spans="3:9" ht="33" customHeight="1">
      <c r="C195" s="595"/>
      <c r="D195" s="595"/>
      <c r="E195" s="383"/>
      <c r="F195" s="383"/>
      <c r="G195" s="383"/>
      <c r="H195" s="383"/>
      <c r="I195" s="383"/>
    </row>
    <row r="196" spans="3:9" ht="33" customHeight="1">
      <c r="C196" s="595"/>
      <c r="D196" s="595"/>
      <c r="E196" s="383"/>
      <c r="F196" s="383"/>
      <c r="G196" s="383"/>
      <c r="H196" s="383"/>
      <c r="I196" s="383"/>
    </row>
    <row r="197" spans="3:9" ht="33" customHeight="1">
      <c r="C197" s="595"/>
      <c r="D197" s="595"/>
      <c r="E197" s="383"/>
      <c r="F197" s="383"/>
      <c r="G197" s="383"/>
      <c r="H197" s="383"/>
      <c r="I197" s="383"/>
    </row>
    <row r="198" spans="3:9" ht="33" customHeight="1">
      <c r="C198" s="595"/>
      <c r="D198" s="595"/>
      <c r="E198" s="383"/>
      <c r="F198" s="383"/>
      <c r="G198" s="383"/>
      <c r="H198" s="383"/>
      <c r="I198" s="383"/>
    </row>
    <row r="199" spans="3:9" ht="33" customHeight="1">
      <c r="C199" s="595"/>
      <c r="D199" s="595"/>
      <c r="E199" s="383"/>
      <c r="F199" s="383"/>
      <c r="G199" s="383"/>
      <c r="H199" s="383"/>
      <c r="I199" s="383"/>
    </row>
    <row r="200" spans="3:9" ht="33" customHeight="1">
      <c r="C200" s="595"/>
      <c r="D200" s="595"/>
      <c r="E200" s="383"/>
      <c r="F200" s="383"/>
      <c r="G200" s="383"/>
      <c r="H200" s="383"/>
      <c r="I200" s="383"/>
    </row>
    <row r="201" spans="3:9" ht="33" customHeight="1">
      <c r="C201" s="595"/>
      <c r="D201" s="595"/>
      <c r="E201" s="383"/>
      <c r="F201" s="383"/>
      <c r="G201" s="383"/>
      <c r="H201" s="383"/>
      <c r="I201" s="383"/>
    </row>
    <row r="202" spans="3:9" ht="33" customHeight="1">
      <c r="C202" s="595"/>
      <c r="D202" s="595"/>
      <c r="E202" s="383"/>
      <c r="F202" s="383"/>
      <c r="G202" s="383"/>
      <c r="H202" s="383"/>
      <c r="I202" s="383"/>
    </row>
    <row r="203" spans="3:9" ht="33" customHeight="1">
      <c r="C203" s="595"/>
      <c r="D203" s="595"/>
      <c r="E203" s="383"/>
      <c r="F203" s="383"/>
      <c r="G203" s="383"/>
      <c r="H203" s="383"/>
      <c r="I203" s="383"/>
    </row>
    <row r="204" spans="3:9" ht="33" customHeight="1">
      <c r="C204" s="595"/>
      <c r="D204" s="595"/>
      <c r="E204" s="383"/>
      <c r="F204" s="383"/>
      <c r="G204" s="383"/>
      <c r="H204" s="383"/>
      <c r="I204" s="383"/>
    </row>
    <row r="205" spans="3:9" ht="33" customHeight="1">
      <c r="C205" s="595"/>
      <c r="D205" s="595"/>
      <c r="E205" s="383"/>
      <c r="F205" s="383"/>
      <c r="G205" s="383"/>
      <c r="H205" s="383"/>
      <c r="I205" s="383"/>
    </row>
    <row r="206" spans="3:9" ht="33" customHeight="1">
      <c r="C206" s="595"/>
      <c r="D206" s="595"/>
      <c r="E206" s="383"/>
      <c r="F206" s="383"/>
      <c r="G206" s="383"/>
      <c r="H206" s="383"/>
      <c r="I206" s="383"/>
    </row>
    <row r="207" spans="3:9" ht="33" customHeight="1">
      <c r="C207" s="595"/>
      <c r="D207" s="595"/>
      <c r="E207" s="383"/>
      <c r="F207" s="383"/>
      <c r="G207" s="383"/>
      <c r="H207" s="383"/>
      <c r="I207" s="383"/>
    </row>
    <row r="208" spans="3:9" ht="33" customHeight="1">
      <c r="C208" s="595"/>
      <c r="D208" s="595"/>
      <c r="E208" s="383"/>
      <c r="F208" s="383"/>
      <c r="G208" s="383"/>
      <c r="H208" s="383"/>
      <c r="I208" s="383"/>
    </row>
    <row r="209" spans="3:9" ht="33" customHeight="1">
      <c r="C209" s="595"/>
      <c r="D209" s="595"/>
      <c r="E209" s="383"/>
      <c r="F209" s="383"/>
      <c r="G209" s="383"/>
      <c r="H209" s="383"/>
      <c r="I209" s="383"/>
    </row>
    <row r="210" spans="3:9" ht="33" customHeight="1">
      <c r="C210" s="595"/>
      <c r="D210" s="595"/>
      <c r="E210" s="383"/>
      <c r="F210" s="383"/>
      <c r="G210" s="383"/>
      <c r="H210" s="383"/>
      <c r="I210" s="383"/>
    </row>
    <row r="211" spans="3:9" ht="33" customHeight="1">
      <c r="C211" s="595"/>
      <c r="D211" s="595"/>
      <c r="E211" s="383"/>
      <c r="F211" s="383"/>
      <c r="G211" s="383"/>
      <c r="H211" s="383"/>
      <c r="I211" s="383"/>
    </row>
    <row r="212" spans="3:9" ht="33" customHeight="1">
      <c r="C212" s="595"/>
      <c r="D212" s="595"/>
      <c r="E212" s="383"/>
      <c r="F212" s="383"/>
      <c r="G212" s="383"/>
      <c r="H212" s="383"/>
      <c r="I212" s="383"/>
    </row>
    <row r="213" spans="3:9" ht="33" customHeight="1">
      <c r="C213" s="595"/>
      <c r="D213" s="595"/>
      <c r="E213" s="383"/>
      <c r="F213" s="383"/>
      <c r="G213" s="383"/>
      <c r="H213" s="383"/>
      <c r="I213" s="383"/>
    </row>
    <row r="214" spans="3:9" ht="33" customHeight="1">
      <c r="C214" s="595"/>
      <c r="D214" s="595"/>
      <c r="E214" s="383"/>
      <c r="F214" s="383"/>
      <c r="G214" s="383"/>
      <c r="H214" s="383"/>
      <c r="I214" s="383"/>
    </row>
    <row r="215" spans="3:9" ht="33" customHeight="1">
      <c r="C215" s="595"/>
      <c r="D215" s="595"/>
      <c r="E215" s="383"/>
      <c r="F215" s="383"/>
      <c r="G215" s="383"/>
      <c r="H215" s="383"/>
      <c r="I215" s="383"/>
    </row>
    <row r="216" spans="3:9" ht="33" customHeight="1">
      <c r="C216" s="595"/>
      <c r="D216" s="595"/>
      <c r="E216" s="383"/>
      <c r="F216" s="383"/>
      <c r="G216" s="383"/>
      <c r="H216" s="383"/>
      <c r="I216" s="383"/>
    </row>
    <row r="217" spans="3:9" ht="33" customHeight="1">
      <c r="C217" s="595"/>
      <c r="D217" s="595"/>
      <c r="E217" s="383"/>
      <c r="F217" s="383"/>
      <c r="G217" s="383"/>
      <c r="H217" s="383"/>
      <c r="I217" s="383"/>
    </row>
    <row r="218" spans="3:9" ht="33" customHeight="1">
      <c r="C218" s="595"/>
      <c r="D218" s="595"/>
      <c r="E218" s="383"/>
      <c r="F218" s="383"/>
      <c r="G218" s="383"/>
      <c r="H218" s="383"/>
      <c r="I218" s="383"/>
    </row>
    <row r="219" spans="3:9" ht="33" customHeight="1">
      <c r="C219" s="595"/>
      <c r="D219" s="595"/>
      <c r="E219" s="383"/>
      <c r="F219" s="383"/>
      <c r="G219" s="383"/>
      <c r="H219" s="383"/>
      <c r="I219" s="383"/>
    </row>
    <row r="220" spans="3:9" ht="33" customHeight="1">
      <c r="C220" s="595"/>
      <c r="D220" s="595"/>
      <c r="E220" s="383"/>
      <c r="F220" s="383"/>
      <c r="G220" s="383"/>
      <c r="H220" s="383"/>
      <c r="I220" s="383"/>
    </row>
    <row r="221" spans="3:9" ht="33" customHeight="1">
      <c r="C221" s="595"/>
      <c r="D221" s="595"/>
      <c r="E221" s="383"/>
      <c r="F221" s="383"/>
      <c r="G221" s="383"/>
      <c r="H221" s="383"/>
      <c r="I221" s="383"/>
    </row>
    <row r="222" spans="3:9" ht="33" customHeight="1">
      <c r="C222" s="595"/>
      <c r="D222" s="595"/>
      <c r="E222" s="383"/>
      <c r="F222" s="383"/>
      <c r="G222" s="383"/>
      <c r="H222" s="383"/>
      <c r="I222" s="383"/>
    </row>
    <row r="223" spans="3:9" ht="33" customHeight="1">
      <c r="C223" s="595"/>
      <c r="D223" s="595"/>
      <c r="E223" s="383"/>
      <c r="F223" s="383"/>
      <c r="G223" s="383"/>
      <c r="H223" s="383"/>
      <c r="I223" s="383"/>
    </row>
    <row r="224" spans="3:9" ht="33" customHeight="1">
      <c r="C224" s="595"/>
      <c r="D224" s="595"/>
      <c r="E224" s="383"/>
      <c r="F224" s="383"/>
      <c r="G224" s="383"/>
      <c r="H224" s="383"/>
      <c r="I224" s="383"/>
    </row>
    <row r="225" spans="3:9" ht="33" customHeight="1">
      <c r="C225" s="595"/>
      <c r="D225" s="595"/>
      <c r="E225" s="383"/>
      <c r="F225" s="383"/>
      <c r="G225" s="383"/>
      <c r="H225" s="383"/>
      <c r="I225" s="383"/>
    </row>
    <row r="226" spans="3:9" ht="33" customHeight="1">
      <c r="C226" s="595"/>
      <c r="D226" s="595"/>
      <c r="E226" s="383"/>
      <c r="F226" s="383"/>
      <c r="G226" s="383"/>
      <c r="H226" s="383"/>
      <c r="I226" s="383"/>
    </row>
    <row r="227" spans="3:9" ht="33" customHeight="1">
      <c r="C227" s="595"/>
      <c r="D227" s="595"/>
      <c r="E227" s="383"/>
      <c r="F227" s="383"/>
      <c r="G227" s="383"/>
      <c r="H227" s="383"/>
      <c r="I227" s="383"/>
    </row>
    <row r="228" spans="3:9" ht="33" customHeight="1">
      <c r="C228" s="595"/>
      <c r="D228" s="595"/>
      <c r="E228" s="383"/>
      <c r="F228" s="383"/>
      <c r="G228" s="383"/>
      <c r="H228" s="383"/>
      <c r="I228" s="383"/>
    </row>
    <row r="229" spans="3:9" ht="33" customHeight="1">
      <c r="C229" s="595"/>
      <c r="D229" s="595"/>
      <c r="E229" s="383"/>
      <c r="F229" s="383"/>
      <c r="G229" s="383"/>
      <c r="H229" s="383"/>
      <c r="I229" s="383"/>
    </row>
    <row r="230" spans="3:9" ht="33" customHeight="1">
      <c r="C230" s="595"/>
      <c r="D230" s="595"/>
      <c r="E230" s="383"/>
      <c r="F230" s="383"/>
      <c r="G230" s="383"/>
      <c r="H230" s="383"/>
      <c r="I230" s="383"/>
    </row>
    <row r="231" spans="3:9" ht="33" customHeight="1">
      <c r="C231" s="595"/>
      <c r="D231" s="595"/>
      <c r="E231" s="383"/>
      <c r="F231" s="383"/>
      <c r="G231" s="383"/>
      <c r="H231" s="383"/>
      <c r="I231" s="383"/>
    </row>
    <row r="232" spans="3:9" ht="33" customHeight="1">
      <c r="C232" s="595"/>
      <c r="D232" s="595"/>
      <c r="E232" s="383"/>
      <c r="F232" s="383"/>
      <c r="G232" s="383"/>
      <c r="H232" s="383"/>
      <c r="I232" s="383"/>
    </row>
    <row r="233" spans="3:9" ht="33" customHeight="1">
      <c r="C233" s="595"/>
      <c r="D233" s="595"/>
      <c r="E233" s="383"/>
      <c r="F233" s="383"/>
      <c r="G233" s="383"/>
      <c r="H233" s="383"/>
      <c r="I233" s="383"/>
    </row>
    <row r="234" spans="3:9" ht="33" customHeight="1">
      <c r="C234" s="595"/>
      <c r="D234" s="595"/>
      <c r="E234" s="383"/>
      <c r="F234" s="383"/>
      <c r="G234" s="383"/>
      <c r="H234" s="383"/>
      <c r="I234" s="383"/>
    </row>
    <row r="235" spans="3:9" ht="33" customHeight="1">
      <c r="C235" s="595"/>
      <c r="D235" s="595"/>
      <c r="E235" s="383"/>
      <c r="F235" s="383"/>
      <c r="G235" s="383"/>
      <c r="H235" s="383"/>
      <c r="I235" s="383"/>
    </row>
    <row r="236" spans="3:9" ht="33" customHeight="1">
      <c r="C236" s="595"/>
      <c r="D236" s="595"/>
      <c r="E236" s="383"/>
      <c r="F236" s="383"/>
      <c r="G236" s="383"/>
      <c r="H236" s="383"/>
      <c r="I236" s="383"/>
    </row>
    <row r="237" spans="3:9" ht="33" customHeight="1">
      <c r="C237" s="595"/>
      <c r="D237" s="595"/>
      <c r="E237" s="383"/>
      <c r="F237" s="383"/>
      <c r="G237" s="383"/>
      <c r="H237" s="383"/>
      <c r="I237" s="383"/>
    </row>
    <row r="238" spans="3:9" ht="33" customHeight="1">
      <c r="C238" s="595"/>
      <c r="D238" s="595"/>
      <c r="E238" s="383"/>
      <c r="F238" s="383"/>
      <c r="G238" s="383"/>
      <c r="H238" s="383"/>
      <c r="I238" s="383"/>
    </row>
    <row r="239" spans="3:9" ht="33" customHeight="1">
      <c r="C239" s="595"/>
      <c r="D239" s="595"/>
      <c r="E239" s="383"/>
      <c r="F239" s="383"/>
      <c r="G239" s="383"/>
      <c r="H239" s="383"/>
      <c r="I239" s="383"/>
    </row>
    <row r="240" spans="3:9" ht="33" customHeight="1">
      <c r="C240" s="595"/>
      <c r="D240" s="595"/>
      <c r="E240" s="383"/>
      <c r="F240" s="383"/>
      <c r="G240" s="383"/>
      <c r="H240" s="383"/>
      <c r="I240" s="383"/>
    </row>
    <row r="241" spans="3:9" ht="33" customHeight="1">
      <c r="C241" s="595"/>
      <c r="D241" s="595"/>
      <c r="E241" s="383"/>
      <c r="F241" s="383"/>
      <c r="G241" s="383"/>
      <c r="H241" s="383"/>
      <c r="I241" s="383"/>
    </row>
    <row r="242" spans="3:9" ht="33" customHeight="1">
      <c r="C242" s="595"/>
      <c r="D242" s="595"/>
      <c r="E242" s="383"/>
      <c r="F242" s="383"/>
      <c r="G242" s="383"/>
      <c r="H242" s="383"/>
      <c r="I242" s="383"/>
    </row>
    <row r="243" spans="3:9" ht="33" customHeight="1">
      <c r="C243" s="595"/>
      <c r="D243" s="595"/>
      <c r="E243" s="383"/>
      <c r="F243" s="383"/>
      <c r="G243" s="383"/>
      <c r="H243" s="383"/>
      <c r="I243" s="383"/>
    </row>
    <row r="244" spans="3:9" ht="33" customHeight="1">
      <c r="C244" s="595"/>
      <c r="D244" s="595"/>
      <c r="E244" s="383"/>
      <c r="F244" s="383"/>
      <c r="G244" s="383"/>
      <c r="H244" s="383"/>
      <c r="I244" s="383"/>
    </row>
    <row r="245" spans="3:9" ht="33" customHeight="1">
      <c r="C245" s="595"/>
      <c r="D245" s="595"/>
      <c r="E245" s="383"/>
      <c r="F245" s="383"/>
      <c r="G245" s="383"/>
      <c r="H245" s="383"/>
      <c r="I245" s="383"/>
    </row>
    <row r="246" spans="3:9" ht="33" customHeight="1">
      <c r="C246" s="595"/>
      <c r="D246" s="595"/>
      <c r="E246" s="383"/>
      <c r="F246" s="383"/>
      <c r="G246" s="383"/>
      <c r="H246" s="383"/>
      <c r="I246" s="383"/>
    </row>
    <row r="247" spans="3:9" ht="33" customHeight="1">
      <c r="C247" s="595"/>
      <c r="D247" s="595"/>
      <c r="E247" s="383"/>
      <c r="F247" s="383"/>
      <c r="G247" s="383"/>
      <c r="H247" s="383"/>
      <c r="I247" s="383"/>
    </row>
    <row r="248" spans="3:9" ht="33" customHeight="1">
      <c r="C248" s="595"/>
      <c r="D248" s="595"/>
      <c r="E248" s="383"/>
      <c r="F248" s="383"/>
      <c r="G248" s="383"/>
      <c r="H248" s="383"/>
      <c r="I248" s="383"/>
    </row>
    <row r="249" spans="3:9" ht="33" customHeight="1">
      <c r="C249" s="595"/>
      <c r="D249" s="595"/>
      <c r="E249" s="383"/>
      <c r="F249" s="383"/>
      <c r="G249" s="383"/>
      <c r="H249" s="383"/>
      <c r="I249" s="383"/>
    </row>
    <row r="250" spans="3:9" ht="33" customHeight="1">
      <c r="C250" s="595"/>
      <c r="D250" s="595"/>
      <c r="E250" s="383"/>
      <c r="F250" s="383"/>
      <c r="G250" s="383"/>
      <c r="H250" s="383"/>
      <c r="I250" s="383"/>
    </row>
    <row r="251" spans="3:9" ht="33" customHeight="1">
      <c r="C251" s="595"/>
      <c r="D251" s="595"/>
      <c r="E251" s="383"/>
      <c r="F251" s="383"/>
      <c r="G251" s="383"/>
      <c r="H251" s="383"/>
      <c r="I251" s="383"/>
    </row>
    <row r="252" spans="3:9" ht="33" customHeight="1">
      <c r="C252" s="595"/>
      <c r="D252" s="595"/>
      <c r="E252" s="383"/>
      <c r="F252" s="383"/>
      <c r="G252" s="383"/>
      <c r="H252" s="383"/>
      <c r="I252" s="383"/>
    </row>
    <row r="253" spans="3:9" ht="33" customHeight="1">
      <c r="C253" s="595"/>
      <c r="D253" s="595"/>
      <c r="E253" s="383"/>
      <c r="F253" s="383"/>
      <c r="G253" s="383"/>
      <c r="H253" s="383"/>
      <c r="I253" s="383"/>
    </row>
    <row r="254" spans="3:9" ht="33" customHeight="1">
      <c r="C254" s="595"/>
      <c r="D254" s="595"/>
      <c r="E254" s="383"/>
      <c r="F254" s="383"/>
      <c r="G254" s="383"/>
      <c r="H254" s="383"/>
      <c r="I254" s="383"/>
    </row>
    <row r="255" spans="3:9" ht="33" customHeight="1">
      <c r="C255" s="595"/>
      <c r="D255" s="595"/>
      <c r="E255" s="383"/>
      <c r="F255" s="383"/>
      <c r="G255" s="383"/>
      <c r="H255" s="383"/>
      <c r="I255" s="383"/>
    </row>
    <row r="256" spans="3:9" ht="33" customHeight="1">
      <c r="C256" s="595"/>
      <c r="D256" s="595"/>
      <c r="E256" s="383"/>
      <c r="F256" s="383"/>
      <c r="G256" s="383"/>
      <c r="H256" s="383"/>
      <c r="I256" s="383"/>
    </row>
    <row r="257" spans="3:9" ht="33" customHeight="1">
      <c r="C257" s="595"/>
      <c r="D257" s="595"/>
      <c r="E257" s="383"/>
      <c r="F257" s="383"/>
      <c r="G257" s="383"/>
      <c r="H257" s="383"/>
      <c r="I257" s="383"/>
    </row>
    <row r="258" spans="3:9" ht="33" customHeight="1">
      <c r="C258" s="595"/>
      <c r="D258" s="595"/>
      <c r="E258" s="383"/>
      <c r="F258" s="383"/>
      <c r="G258" s="383"/>
      <c r="H258" s="383"/>
      <c r="I258" s="383"/>
    </row>
    <row r="259" spans="3:9" ht="33" customHeight="1">
      <c r="C259" s="595"/>
      <c r="D259" s="595"/>
      <c r="E259" s="383"/>
      <c r="F259" s="383"/>
      <c r="G259" s="383"/>
      <c r="H259" s="383"/>
      <c r="I259" s="383"/>
    </row>
    <row r="260" spans="3:9" ht="33" customHeight="1">
      <c r="C260" s="595"/>
      <c r="D260" s="595"/>
      <c r="E260" s="383"/>
      <c r="F260" s="383"/>
      <c r="G260" s="383"/>
      <c r="H260" s="383"/>
      <c r="I260" s="383"/>
    </row>
    <row r="261" spans="3:9" ht="33" customHeight="1">
      <c r="C261" s="595"/>
      <c r="D261" s="595"/>
      <c r="E261" s="383"/>
      <c r="F261" s="383"/>
      <c r="G261" s="383"/>
      <c r="H261" s="383"/>
      <c r="I261" s="383"/>
    </row>
    <row r="262" spans="3:9" ht="33" customHeight="1">
      <c r="C262" s="595"/>
      <c r="D262" s="595"/>
      <c r="E262" s="383"/>
      <c r="F262" s="383"/>
      <c r="G262" s="383"/>
      <c r="H262" s="383"/>
      <c r="I262" s="383"/>
    </row>
    <row r="263" spans="3:9" ht="33" customHeight="1">
      <c r="C263" s="595"/>
      <c r="D263" s="595"/>
      <c r="E263" s="383"/>
      <c r="F263" s="383"/>
      <c r="G263" s="383"/>
      <c r="H263" s="383"/>
      <c r="I263" s="383"/>
    </row>
    <row r="264" spans="3:9" ht="33" customHeight="1">
      <c r="C264" s="595"/>
      <c r="D264" s="595"/>
      <c r="E264" s="383"/>
      <c r="F264" s="383"/>
      <c r="G264" s="383"/>
      <c r="H264" s="383"/>
      <c r="I264" s="383"/>
    </row>
    <row r="265" spans="3:9" ht="33" customHeight="1">
      <c r="C265" s="595"/>
      <c r="D265" s="595"/>
      <c r="E265" s="383"/>
      <c r="F265" s="383"/>
      <c r="G265" s="383"/>
      <c r="H265" s="383"/>
      <c r="I265" s="383"/>
    </row>
    <row r="266" spans="3:9" ht="33" customHeight="1">
      <c r="C266" s="595"/>
      <c r="D266" s="595"/>
      <c r="E266" s="383"/>
      <c r="F266" s="383"/>
      <c r="G266" s="383"/>
      <c r="H266" s="383"/>
      <c r="I266" s="383"/>
    </row>
    <row r="267" spans="3:9" ht="33" customHeight="1">
      <c r="C267" s="595"/>
      <c r="D267" s="595"/>
      <c r="E267" s="383"/>
      <c r="F267" s="383"/>
      <c r="G267" s="383"/>
      <c r="H267" s="383"/>
      <c r="I267" s="383"/>
    </row>
    <row r="268" spans="3:9" ht="33" customHeight="1">
      <c r="C268" s="595"/>
      <c r="D268" s="595"/>
      <c r="E268" s="383"/>
      <c r="F268" s="383"/>
      <c r="G268" s="383"/>
      <c r="H268" s="383"/>
      <c r="I268" s="383"/>
    </row>
    <row r="269" spans="3:9" ht="33" customHeight="1">
      <c r="C269" s="595"/>
      <c r="D269" s="595"/>
      <c r="E269" s="383"/>
      <c r="F269" s="383"/>
      <c r="G269" s="383"/>
      <c r="H269" s="383"/>
      <c r="I269" s="383"/>
    </row>
    <row r="270" spans="3:9" ht="33" customHeight="1">
      <c r="C270" s="595"/>
      <c r="D270" s="595"/>
      <c r="E270" s="383"/>
      <c r="F270" s="383"/>
      <c r="G270" s="383"/>
      <c r="H270" s="383"/>
      <c r="I270" s="383"/>
    </row>
    <row r="271" spans="3:9" ht="33" customHeight="1">
      <c r="C271" s="595"/>
      <c r="D271" s="595"/>
      <c r="E271" s="383"/>
      <c r="F271" s="383"/>
      <c r="G271" s="383"/>
      <c r="H271" s="383"/>
      <c r="I271" s="383"/>
    </row>
    <row r="272" spans="3:9" ht="33" customHeight="1">
      <c r="C272" s="595"/>
      <c r="D272" s="595"/>
      <c r="E272" s="383"/>
      <c r="F272" s="383"/>
      <c r="G272" s="383"/>
      <c r="H272" s="383"/>
      <c r="I272" s="383"/>
    </row>
    <row r="273" spans="3:9" ht="33" customHeight="1">
      <c r="C273" s="595"/>
      <c r="D273" s="595"/>
      <c r="E273" s="383"/>
      <c r="F273" s="383"/>
      <c r="G273" s="383"/>
      <c r="H273" s="383"/>
      <c r="I273" s="383"/>
    </row>
    <row r="274" spans="3:9" ht="33" customHeight="1">
      <c r="C274" s="595"/>
      <c r="D274" s="595"/>
      <c r="E274" s="383"/>
      <c r="F274" s="383"/>
      <c r="G274" s="383"/>
      <c r="H274" s="383"/>
      <c r="I274" s="383"/>
    </row>
    <row r="275" spans="3:9" ht="33" customHeight="1">
      <c r="C275" s="595"/>
      <c r="D275" s="595"/>
      <c r="E275" s="383"/>
      <c r="F275" s="383"/>
      <c r="G275" s="383"/>
      <c r="H275" s="383"/>
      <c r="I275" s="383"/>
    </row>
    <row r="276" spans="3:9" ht="33" customHeight="1">
      <c r="C276" s="595"/>
      <c r="D276" s="595"/>
      <c r="E276" s="383"/>
      <c r="F276" s="383"/>
      <c r="G276" s="383"/>
      <c r="H276" s="383"/>
      <c r="I276" s="383"/>
    </row>
    <row r="277" spans="3:9" ht="33" customHeight="1">
      <c r="C277" s="595"/>
      <c r="D277" s="595"/>
      <c r="E277" s="383"/>
      <c r="F277" s="383"/>
      <c r="G277" s="383"/>
      <c r="H277" s="383"/>
      <c r="I277" s="383"/>
    </row>
    <row r="278" spans="3:9" ht="33" customHeight="1">
      <c r="C278" s="595"/>
      <c r="D278" s="595"/>
      <c r="E278" s="383"/>
      <c r="F278" s="383"/>
      <c r="G278" s="383"/>
      <c r="H278" s="383"/>
      <c r="I278" s="383"/>
    </row>
    <row r="279" spans="3:9" ht="33" customHeight="1">
      <c r="C279" s="595"/>
      <c r="D279" s="595"/>
      <c r="E279" s="383"/>
      <c r="F279" s="383"/>
      <c r="G279" s="383"/>
      <c r="H279" s="383"/>
      <c r="I279" s="383"/>
    </row>
    <row r="280" spans="3:9" ht="33" customHeight="1">
      <c r="C280" s="595"/>
      <c r="D280" s="595"/>
      <c r="E280" s="383"/>
      <c r="F280" s="383"/>
      <c r="G280" s="383"/>
      <c r="H280" s="383"/>
      <c r="I280" s="383"/>
    </row>
    <row r="281" spans="3:9" ht="33" customHeight="1">
      <c r="C281" s="595"/>
      <c r="D281" s="595"/>
      <c r="E281" s="383"/>
      <c r="F281" s="383"/>
      <c r="G281" s="383"/>
      <c r="H281" s="383"/>
      <c r="I281" s="383"/>
    </row>
    <row r="282" spans="3:9" ht="33" customHeight="1">
      <c r="C282" s="595"/>
      <c r="D282" s="595"/>
      <c r="E282" s="383"/>
      <c r="F282" s="383"/>
      <c r="G282" s="383"/>
      <c r="H282" s="383"/>
      <c r="I282" s="383"/>
    </row>
    <row r="283" spans="3:9" ht="33" customHeight="1">
      <c r="C283" s="595"/>
      <c r="D283" s="595"/>
      <c r="E283" s="383"/>
      <c r="F283" s="383"/>
      <c r="G283" s="383"/>
      <c r="H283" s="383"/>
      <c r="I283" s="383"/>
    </row>
    <row r="284" spans="3:9" ht="33" customHeight="1">
      <c r="C284" s="595"/>
      <c r="D284" s="595"/>
      <c r="E284" s="383"/>
      <c r="F284" s="383"/>
      <c r="G284" s="383"/>
      <c r="H284" s="383"/>
      <c r="I284" s="383"/>
    </row>
    <row r="285" spans="3:9" ht="33" customHeight="1">
      <c r="C285" s="595"/>
      <c r="D285" s="595"/>
      <c r="E285" s="383"/>
      <c r="F285" s="383"/>
      <c r="G285" s="383"/>
      <c r="H285" s="383"/>
      <c r="I285" s="383"/>
    </row>
    <row r="286" spans="3:9" ht="33" customHeight="1">
      <c r="C286" s="595"/>
      <c r="D286" s="595"/>
      <c r="E286" s="383"/>
      <c r="F286" s="383"/>
      <c r="G286" s="383"/>
      <c r="H286" s="383"/>
      <c r="I286" s="383"/>
    </row>
    <row r="287" spans="3:9" ht="33" customHeight="1">
      <c r="C287" s="595"/>
      <c r="D287" s="595"/>
      <c r="E287" s="383"/>
      <c r="F287" s="383"/>
      <c r="G287" s="383"/>
      <c r="H287" s="383"/>
      <c r="I287" s="383"/>
    </row>
    <row r="288" spans="3:9" ht="33" customHeight="1">
      <c r="C288" s="595"/>
      <c r="D288" s="595"/>
      <c r="E288" s="383"/>
      <c r="F288" s="383"/>
      <c r="G288" s="383"/>
      <c r="H288" s="383"/>
      <c r="I288" s="383"/>
    </row>
    <row r="289" spans="3:9" ht="33" customHeight="1">
      <c r="C289" s="595"/>
      <c r="D289" s="595"/>
      <c r="E289" s="383"/>
      <c r="F289" s="383"/>
      <c r="G289" s="383"/>
      <c r="H289" s="383"/>
      <c r="I289" s="383"/>
    </row>
    <row r="290" spans="3:9" ht="33" customHeight="1">
      <c r="C290" s="595"/>
      <c r="D290" s="595"/>
      <c r="E290" s="383"/>
      <c r="F290" s="383"/>
      <c r="G290" s="383"/>
      <c r="H290" s="383"/>
      <c r="I290" s="383"/>
    </row>
    <row r="291" spans="3:9" ht="33" customHeight="1">
      <c r="C291" s="595"/>
      <c r="D291" s="595"/>
      <c r="E291" s="383"/>
      <c r="F291" s="383"/>
      <c r="G291" s="383"/>
      <c r="H291" s="383"/>
      <c r="I291" s="383"/>
    </row>
    <row r="292" spans="3:9" ht="33" customHeight="1">
      <c r="C292" s="595"/>
      <c r="D292" s="595"/>
      <c r="E292" s="383"/>
      <c r="F292" s="383"/>
      <c r="G292" s="383"/>
      <c r="H292" s="383"/>
      <c r="I292" s="383"/>
    </row>
    <row r="293" spans="3:9" ht="33" customHeight="1">
      <c r="C293" s="595"/>
      <c r="D293" s="595"/>
      <c r="E293" s="383"/>
      <c r="F293" s="383"/>
      <c r="G293" s="383"/>
      <c r="H293" s="383"/>
      <c r="I293" s="383"/>
    </row>
    <row r="294" spans="3:9" ht="33" customHeight="1">
      <c r="C294" s="595"/>
      <c r="D294" s="595"/>
      <c r="E294" s="383"/>
      <c r="F294" s="383"/>
      <c r="G294" s="383"/>
      <c r="H294" s="383"/>
      <c r="I294" s="383"/>
    </row>
    <row r="295" spans="3:9" ht="33" customHeight="1">
      <c r="C295" s="595"/>
      <c r="D295" s="595"/>
      <c r="E295" s="383"/>
      <c r="F295" s="383"/>
      <c r="G295" s="383"/>
      <c r="H295" s="383"/>
      <c r="I295" s="383"/>
    </row>
    <row r="296" spans="3:9" ht="33" customHeight="1">
      <c r="C296" s="595"/>
      <c r="D296" s="595"/>
      <c r="E296" s="383"/>
      <c r="F296" s="383"/>
      <c r="G296" s="383"/>
      <c r="H296" s="383"/>
      <c r="I296" s="383"/>
    </row>
    <row r="297" spans="3:9" ht="33" customHeight="1">
      <c r="C297" s="595"/>
      <c r="D297" s="595"/>
      <c r="E297" s="383"/>
      <c r="F297" s="383"/>
      <c r="G297" s="383"/>
      <c r="H297" s="383"/>
      <c r="I297" s="383"/>
    </row>
    <row r="298" spans="3:9" ht="33" customHeight="1">
      <c r="C298" s="595"/>
      <c r="D298" s="595"/>
      <c r="E298" s="383"/>
      <c r="F298" s="383"/>
      <c r="G298" s="383"/>
      <c r="H298" s="383"/>
      <c r="I298" s="383"/>
    </row>
    <row r="299" spans="3:9" ht="33" customHeight="1">
      <c r="C299" s="595"/>
      <c r="D299" s="595"/>
      <c r="E299" s="383"/>
      <c r="F299" s="383"/>
      <c r="G299" s="383"/>
      <c r="H299" s="383"/>
      <c r="I299" s="383"/>
    </row>
    <row r="300" spans="3:9" ht="33" customHeight="1">
      <c r="C300" s="595"/>
      <c r="D300" s="595"/>
      <c r="E300" s="383"/>
      <c r="F300" s="383"/>
      <c r="G300" s="383"/>
      <c r="H300" s="383"/>
      <c r="I300" s="383"/>
    </row>
    <row r="301" spans="3:9" ht="33" customHeight="1">
      <c r="C301" s="595"/>
      <c r="D301" s="595"/>
      <c r="E301" s="383"/>
      <c r="F301" s="383"/>
      <c r="G301" s="383"/>
      <c r="H301" s="383"/>
      <c r="I301" s="383"/>
    </row>
    <row r="302" spans="3:9" ht="33" customHeight="1">
      <c r="C302" s="595"/>
      <c r="D302" s="595"/>
      <c r="E302" s="383"/>
      <c r="F302" s="383"/>
      <c r="G302" s="383"/>
      <c r="H302" s="383"/>
      <c r="I302" s="383"/>
    </row>
    <row r="303" spans="3:9" ht="33" customHeight="1">
      <c r="C303" s="595"/>
      <c r="D303" s="595"/>
      <c r="E303" s="383"/>
      <c r="F303" s="383"/>
      <c r="G303" s="383"/>
      <c r="H303" s="383"/>
      <c r="I303" s="383"/>
    </row>
    <row r="304" spans="3:9" ht="33" customHeight="1">
      <c r="C304" s="595"/>
      <c r="D304" s="595"/>
      <c r="E304" s="383"/>
      <c r="F304" s="383"/>
      <c r="G304" s="383"/>
      <c r="H304" s="383"/>
      <c r="I304" s="383"/>
    </row>
    <row r="305" spans="3:9" ht="33" customHeight="1">
      <c r="C305" s="595"/>
      <c r="D305" s="595"/>
      <c r="E305" s="383"/>
      <c r="F305" s="383"/>
      <c r="G305" s="383"/>
      <c r="H305" s="383"/>
      <c r="I305" s="383"/>
    </row>
    <row r="306" spans="3:9" ht="33" customHeight="1">
      <c r="C306" s="595"/>
      <c r="D306" s="595"/>
      <c r="E306" s="383"/>
      <c r="F306" s="383"/>
      <c r="G306" s="383"/>
      <c r="H306" s="383"/>
      <c r="I306" s="383"/>
    </row>
    <row r="307" spans="3:9" ht="33" customHeight="1">
      <c r="C307" s="595"/>
      <c r="D307" s="595"/>
      <c r="E307" s="383"/>
      <c r="F307" s="383"/>
      <c r="G307" s="383"/>
      <c r="H307" s="383"/>
      <c r="I307" s="383"/>
    </row>
    <row r="308" spans="3:9" ht="33" customHeight="1">
      <c r="C308" s="595"/>
      <c r="D308" s="595"/>
      <c r="E308" s="383"/>
      <c r="F308" s="383"/>
      <c r="G308" s="383"/>
      <c r="H308" s="383"/>
      <c r="I308" s="383"/>
    </row>
    <row r="309" spans="3:9" ht="33" customHeight="1">
      <c r="C309" s="595"/>
      <c r="D309" s="595"/>
      <c r="E309" s="383"/>
      <c r="F309" s="383"/>
      <c r="G309" s="383"/>
      <c r="H309" s="383"/>
      <c r="I309" s="383"/>
    </row>
    <row r="310" spans="3:9" ht="33" customHeight="1">
      <c r="C310" s="595"/>
      <c r="D310" s="595"/>
      <c r="E310" s="383"/>
      <c r="F310" s="383"/>
      <c r="G310" s="383"/>
      <c r="H310" s="383"/>
      <c r="I310" s="383"/>
    </row>
    <row r="311" spans="3:9" ht="33" customHeight="1">
      <c r="C311" s="595"/>
      <c r="D311" s="595"/>
      <c r="E311" s="383"/>
      <c r="F311" s="383"/>
      <c r="G311" s="383"/>
      <c r="H311" s="383"/>
      <c r="I311" s="383"/>
    </row>
    <row r="312" spans="3:9" ht="33" customHeight="1">
      <c r="C312" s="595"/>
      <c r="D312" s="595"/>
      <c r="E312" s="383"/>
      <c r="F312" s="383"/>
      <c r="G312" s="383"/>
      <c r="H312" s="383"/>
      <c r="I312" s="383"/>
    </row>
    <row r="313" spans="3:9" ht="33" customHeight="1">
      <c r="C313" s="595"/>
      <c r="D313" s="595"/>
      <c r="E313" s="383"/>
      <c r="F313" s="383"/>
      <c r="G313" s="383"/>
      <c r="H313" s="383"/>
      <c r="I313" s="383"/>
    </row>
    <row r="314" spans="3:9" ht="33" customHeight="1">
      <c r="C314" s="595"/>
      <c r="D314" s="595"/>
      <c r="E314" s="383"/>
      <c r="F314" s="383"/>
      <c r="G314" s="383"/>
      <c r="H314" s="383"/>
      <c r="I314" s="383"/>
    </row>
    <row r="315" spans="3:9" ht="33" customHeight="1">
      <c r="C315" s="595"/>
      <c r="D315" s="595"/>
      <c r="E315" s="383"/>
      <c r="F315" s="383"/>
      <c r="G315" s="383"/>
      <c r="H315" s="383"/>
      <c r="I315" s="383"/>
    </row>
    <row r="316" spans="3:9" ht="33" customHeight="1">
      <c r="C316" s="595"/>
      <c r="D316" s="595"/>
      <c r="E316" s="383"/>
      <c r="F316" s="383"/>
      <c r="G316" s="383"/>
      <c r="H316" s="383"/>
      <c r="I316" s="383"/>
    </row>
    <row r="317" spans="3:9" ht="33" customHeight="1">
      <c r="C317" s="595"/>
      <c r="D317" s="595"/>
      <c r="E317" s="383"/>
      <c r="F317" s="383"/>
      <c r="G317" s="383"/>
      <c r="H317" s="383"/>
      <c r="I317" s="383"/>
    </row>
    <row r="318" spans="3:9" ht="33" customHeight="1">
      <c r="C318" s="595"/>
      <c r="D318" s="595"/>
      <c r="E318" s="383"/>
      <c r="F318" s="383"/>
      <c r="G318" s="383"/>
      <c r="H318" s="383"/>
      <c r="I318" s="383"/>
    </row>
    <row r="319" spans="3:9" ht="33" customHeight="1">
      <c r="C319" s="595"/>
      <c r="D319" s="595"/>
      <c r="E319" s="383"/>
      <c r="F319" s="383"/>
      <c r="G319" s="383"/>
      <c r="H319" s="383"/>
      <c r="I319" s="383"/>
    </row>
    <row r="320" spans="3:9" ht="33" customHeight="1">
      <c r="C320" s="595"/>
      <c r="D320" s="595"/>
      <c r="E320" s="383"/>
      <c r="F320" s="383"/>
      <c r="G320" s="383"/>
      <c r="H320" s="383"/>
      <c r="I320" s="383"/>
    </row>
    <row r="321" spans="3:9" ht="33" customHeight="1">
      <c r="C321" s="595"/>
      <c r="D321" s="595"/>
      <c r="E321" s="383"/>
      <c r="F321" s="383"/>
      <c r="G321" s="383"/>
      <c r="H321" s="383"/>
      <c r="I321" s="383"/>
    </row>
    <row r="322" spans="3:9" ht="33" customHeight="1">
      <c r="C322" s="595"/>
      <c r="D322" s="595"/>
      <c r="E322" s="383"/>
      <c r="F322" s="383"/>
      <c r="G322" s="383"/>
      <c r="H322" s="383"/>
      <c r="I322" s="383"/>
    </row>
    <row r="323" spans="3:9" ht="33" customHeight="1">
      <c r="C323" s="595"/>
      <c r="D323" s="595"/>
      <c r="E323" s="383"/>
      <c r="F323" s="383"/>
      <c r="G323" s="383"/>
      <c r="H323" s="383"/>
      <c r="I323" s="383"/>
    </row>
    <row r="324" spans="3:9" ht="33" customHeight="1">
      <c r="C324" s="595"/>
      <c r="D324" s="595"/>
      <c r="E324" s="383"/>
      <c r="F324" s="383"/>
      <c r="G324" s="383"/>
      <c r="H324" s="383"/>
      <c r="I324" s="383"/>
    </row>
    <row r="325" spans="3:9" ht="33" customHeight="1">
      <c r="C325" s="595"/>
      <c r="D325" s="595"/>
      <c r="E325" s="383"/>
      <c r="F325" s="383"/>
      <c r="G325" s="383"/>
      <c r="H325" s="383"/>
      <c r="I325" s="383"/>
    </row>
    <row r="326" spans="3:9" ht="33" customHeight="1">
      <c r="C326" s="595"/>
      <c r="D326" s="595"/>
      <c r="E326" s="383"/>
      <c r="F326" s="383"/>
      <c r="G326" s="383"/>
      <c r="H326" s="383"/>
      <c r="I326" s="383"/>
    </row>
    <row r="327" spans="3:9" ht="33" customHeight="1">
      <c r="C327" s="595"/>
      <c r="D327" s="595"/>
      <c r="E327" s="383"/>
      <c r="F327" s="383"/>
      <c r="G327" s="383"/>
      <c r="H327" s="383"/>
      <c r="I327" s="383"/>
    </row>
    <row r="328" spans="3:9" ht="33" customHeight="1">
      <c r="C328" s="595"/>
      <c r="D328" s="595"/>
      <c r="E328" s="383"/>
      <c r="F328" s="383"/>
      <c r="G328" s="383"/>
      <c r="H328" s="383"/>
      <c r="I328" s="383"/>
    </row>
    <row r="329" spans="3:9" ht="33" customHeight="1">
      <c r="C329" s="595"/>
      <c r="D329" s="595"/>
      <c r="E329" s="383"/>
      <c r="F329" s="383"/>
      <c r="G329" s="383"/>
      <c r="H329" s="383"/>
      <c r="I329" s="383"/>
    </row>
    <row r="330" spans="3:9" ht="33" customHeight="1">
      <c r="C330" s="595"/>
      <c r="D330" s="595"/>
      <c r="E330" s="383"/>
      <c r="F330" s="383"/>
      <c r="G330" s="383"/>
      <c r="H330" s="383"/>
      <c r="I330" s="383"/>
    </row>
    <row r="331" spans="3:9" ht="33" customHeight="1">
      <c r="C331" s="595"/>
      <c r="D331" s="595"/>
      <c r="E331" s="383"/>
      <c r="F331" s="383"/>
      <c r="G331" s="383"/>
      <c r="H331" s="383"/>
      <c r="I331" s="383"/>
    </row>
    <row r="332" spans="3:9" ht="33" customHeight="1">
      <c r="C332" s="595"/>
      <c r="D332" s="595"/>
      <c r="E332" s="383"/>
      <c r="F332" s="383"/>
      <c r="G332" s="383"/>
      <c r="H332" s="383"/>
      <c r="I332" s="383"/>
    </row>
    <row r="333" spans="3:9" ht="33" customHeight="1">
      <c r="C333" s="595"/>
      <c r="D333" s="595"/>
      <c r="E333" s="383"/>
      <c r="F333" s="383"/>
      <c r="G333" s="383"/>
      <c r="H333" s="383"/>
      <c r="I333" s="383"/>
    </row>
    <row r="334" spans="3:9" ht="33" customHeight="1">
      <c r="C334" s="595"/>
      <c r="D334" s="595"/>
      <c r="E334" s="383"/>
      <c r="F334" s="383"/>
      <c r="G334" s="383"/>
      <c r="H334" s="383"/>
      <c r="I334" s="383"/>
    </row>
    <row r="335" spans="3:9" ht="33" customHeight="1">
      <c r="C335" s="595"/>
      <c r="D335" s="595"/>
      <c r="E335" s="383"/>
      <c r="F335" s="383"/>
      <c r="G335" s="383"/>
      <c r="H335" s="383"/>
      <c r="I335" s="383"/>
    </row>
    <row r="336" spans="3:9" ht="33" customHeight="1">
      <c r="C336" s="595"/>
      <c r="D336" s="595"/>
      <c r="E336" s="383"/>
      <c r="F336" s="383"/>
      <c r="G336" s="383"/>
      <c r="H336" s="383"/>
      <c r="I336" s="383"/>
    </row>
    <row r="337" spans="3:9" ht="33" customHeight="1">
      <c r="C337" s="595"/>
      <c r="D337" s="595"/>
      <c r="E337" s="383"/>
      <c r="F337" s="383"/>
      <c r="G337" s="383"/>
      <c r="H337" s="383"/>
      <c r="I337" s="383"/>
    </row>
    <row r="338" spans="3:9" ht="33" customHeight="1">
      <c r="C338" s="595"/>
      <c r="D338" s="595"/>
      <c r="E338" s="383"/>
      <c r="F338" s="383"/>
      <c r="G338" s="383"/>
      <c r="H338" s="383"/>
      <c r="I338" s="383"/>
    </row>
    <row r="339" spans="3:9" ht="33" customHeight="1">
      <c r="C339" s="595"/>
      <c r="D339" s="595"/>
      <c r="E339" s="383"/>
      <c r="F339" s="383"/>
      <c r="G339" s="383"/>
      <c r="H339" s="383"/>
      <c r="I339" s="383"/>
    </row>
    <row r="340" spans="3:9" ht="33" customHeight="1">
      <c r="C340" s="595"/>
      <c r="D340" s="595"/>
      <c r="E340" s="383"/>
      <c r="F340" s="383"/>
      <c r="G340" s="383"/>
      <c r="H340" s="383"/>
      <c r="I340" s="383"/>
    </row>
    <row r="341" spans="3:9" ht="33" customHeight="1">
      <c r="C341" s="595"/>
      <c r="D341" s="595"/>
      <c r="E341" s="383"/>
      <c r="F341" s="383"/>
      <c r="G341" s="383"/>
      <c r="H341" s="383"/>
      <c r="I341" s="383"/>
    </row>
    <row r="342" spans="3:9" ht="33" customHeight="1">
      <c r="C342" s="595"/>
      <c r="D342" s="595"/>
      <c r="E342" s="383"/>
      <c r="F342" s="383"/>
      <c r="G342" s="383"/>
      <c r="H342" s="383"/>
      <c r="I342" s="383"/>
    </row>
    <row r="343" spans="3:9" ht="33" customHeight="1">
      <c r="C343" s="595"/>
      <c r="D343" s="595"/>
      <c r="E343" s="383"/>
      <c r="F343" s="383"/>
      <c r="G343" s="383"/>
      <c r="H343" s="383"/>
      <c r="I343" s="383"/>
    </row>
    <row r="344" spans="3:9" ht="33" customHeight="1">
      <c r="C344" s="595"/>
      <c r="D344" s="595"/>
      <c r="E344" s="383"/>
      <c r="F344" s="383"/>
      <c r="G344" s="383"/>
      <c r="H344" s="383"/>
      <c r="I344" s="383"/>
    </row>
    <row r="345" spans="3:9" ht="33" customHeight="1">
      <c r="C345" s="595"/>
      <c r="D345" s="595"/>
      <c r="E345" s="383"/>
      <c r="F345" s="383"/>
      <c r="G345" s="383"/>
      <c r="H345" s="383"/>
      <c r="I345" s="383"/>
    </row>
    <row r="346" spans="3:9" ht="33" customHeight="1">
      <c r="C346" s="595"/>
      <c r="D346" s="595"/>
      <c r="E346" s="383"/>
      <c r="F346" s="383"/>
      <c r="G346" s="383"/>
      <c r="H346" s="383"/>
      <c r="I346" s="383"/>
    </row>
    <row r="347" spans="3:9" ht="33" customHeight="1">
      <c r="C347" s="595"/>
      <c r="D347" s="595"/>
      <c r="E347" s="383"/>
      <c r="F347" s="383"/>
      <c r="G347" s="383"/>
      <c r="H347" s="383"/>
      <c r="I347" s="383"/>
    </row>
    <row r="348" spans="3:9" ht="33" customHeight="1">
      <c r="C348" s="595"/>
      <c r="D348" s="595"/>
      <c r="E348" s="383"/>
      <c r="F348" s="383"/>
      <c r="G348" s="383"/>
      <c r="H348" s="383"/>
      <c r="I348" s="383"/>
    </row>
    <row r="349" spans="3:9" ht="33" customHeight="1">
      <c r="C349" s="595"/>
      <c r="D349" s="595"/>
      <c r="E349" s="383"/>
      <c r="F349" s="383"/>
      <c r="G349" s="383"/>
      <c r="H349" s="383"/>
      <c r="I349" s="383"/>
    </row>
    <row r="350" spans="3:9" ht="33" customHeight="1">
      <c r="C350" s="595"/>
      <c r="D350" s="595"/>
      <c r="E350" s="383"/>
      <c r="F350" s="383"/>
      <c r="G350" s="383"/>
      <c r="H350" s="383"/>
      <c r="I350" s="383"/>
    </row>
    <row r="351" spans="3:9" ht="33" customHeight="1">
      <c r="C351" s="595"/>
      <c r="D351" s="595"/>
      <c r="E351" s="383"/>
      <c r="F351" s="383"/>
      <c r="G351" s="383"/>
      <c r="H351" s="383"/>
      <c r="I351" s="383"/>
    </row>
    <row r="352" spans="3:9" ht="33" customHeight="1">
      <c r="C352" s="595"/>
      <c r="D352" s="595"/>
      <c r="E352" s="383"/>
      <c r="F352" s="383"/>
      <c r="G352" s="383"/>
      <c r="H352" s="383"/>
      <c r="I352" s="383"/>
    </row>
    <row r="353" spans="3:9" ht="33" customHeight="1">
      <c r="C353" s="595"/>
      <c r="D353" s="595"/>
      <c r="E353" s="383"/>
      <c r="F353" s="383"/>
      <c r="G353" s="383"/>
      <c r="H353" s="383"/>
      <c r="I353" s="383"/>
    </row>
    <row r="354" spans="3:9" ht="33" customHeight="1">
      <c r="C354" s="595"/>
      <c r="D354" s="595"/>
      <c r="E354" s="383"/>
      <c r="F354" s="383"/>
      <c r="G354" s="383"/>
      <c r="H354" s="383"/>
      <c r="I354" s="383"/>
    </row>
    <row r="355" spans="3:9" ht="33" customHeight="1">
      <c r="C355" s="595"/>
      <c r="D355" s="595"/>
      <c r="E355" s="383"/>
      <c r="F355" s="383"/>
      <c r="G355" s="383"/>
      <c r="H355" s="383"/>
      <c r="I355" s="383"/>
    </row>
    <row r="356" spans="3:9" ht="33" customHeight="1">
      <c r="C356" s="595"/>
      <c r="D356" s="595"/>
      <c r="E356" s="383"/>
      <c r="F356" s="383"/>
      <c r="G356" s="383"/>
      <c r="H356" s="383"/>
      <c r="I356" s="383"/>
    </row>
    <row r="357" spans="3:9" ht="33" customHeight="1">
      <c r="C357" s="595"/>
      <c r="D357" s="595"/>
      <c r="E357" s="383"/>
      <c r="F357" s="383"/>
      <c r="G357" s="383"/>
      <c r="H357" s="383"/>
      <c r="I357" s="383"/>
    </row>
    <row r="358" spans="3:9" ht="33" customHeight="1">
      <c r="C358" s="595"/>
      <c r="D358" s="595"/>
      <c r="E358" s="383"/>
      <c r="F358" s="383"/>
      <c r="G358" s="383"/>
      <c r="H358" s="383"/>
      <c r="I358" s="383"/>
    </row>
    <row r="359" spans="3:9" ht="33" customHeight="1">
      <c r="C359" s="595"/>
      <c r="D359" s="595"/>
      <c r="E359" s="383"/>
      <c r="F359" s="383"/>
      <c r="G359" s="383"/>
      <c r="H359" s="383"/>
      <c r="I359" s="383"/>
    </row>
    <row r="360" spans="3:9" ht="33" customHeight="1">
      <c r="C360" s="595"/>
      <c r="D360" s="595"/>
      <c r="E360" s="383"/>
      <c r="F360" s="383"/>
      <c r="G360" s="383"/>
      <c r="H360" s="383"/>
      <c r="I360" s="383"/>
    </row>
    <row r="361" spans="3:9" ht="33" customHeight="1">
      <c r="C361" s="595"/>
      <c r="D361" s="595"/>
      <c r="E361" s="383"/>
      <c r="F361" s="383"/>
      <c r="G361" s="383"/>
      <c r="H361" s="383"/>
      <c r="I361" s="383"/>
    </row>
    <row r="362" spans="3:9" ht="33" customHeight="1">
      <c r="C362" s="595"/>
      <c r="D362" s="595"/>
      <c r="E362" s="383"/>
      <c r="F362" s="383"/>
      <c r="G362" s="383"/>
      <c r="H362" s="383"/>
      <c r="I362" s="383"/>
    </row>
    <row r="363" spans="3:9" ht="33" customHeight="1">
      <c r="C363" s="595"/>
      <c r="D363" s="595"/>
      <c r="E363" s="383"/>
      <c r="F363" s="383"/>
      <c r="G363" s="383"/>
      <c r="H363" s="383"/>
      <c r="I363" s="383"/>
    </row>
    <row r="364" spans="3:9" ht="33" customHeight="1">
      <c r="C364" s="595"/>
      <c r="D364" s="595"/>
      <c r="E364" s="383"/>
      <c r="F364" s="383"/>
      <c r="G364" s="383"/>
      <c r="H364" s="383"/>
      <c r="I364" s="383"/>
    </row>
    <row r="365" spans="3:9" ht="33" customHeight="1">
      <c r="C365" s="595"/>
      <c r="D365" s="595"/>
      <c r="E365" s="383"/>
      <c r="F365" s="383"/>
      <c r="G365" s="383"/>
      <c r="H365" s="383"/>
      <c r="I365" s="383"/>
    </row>
    <row r="366" spans="3:9" ht="33" customHeight="1">
      <c r="C366" s="595"/>
      <c r="D366" s="595"/>
      <c r="E366" s="383"/>
      <c r="F366" s="383"/>
      <c r="G366" s="383"/>
      <c r="H366" s="383"/>
      <c r="I366" s="383"/>
    </row>
    <row r="367" spans="3:9" ht="33" customHeight="1">
      <c r="C367" s="595"/>
      <c r="D367" s="595"/>
      <c r="E367" s="383"/>
      <c r="F367" s="383"/>
      <c r="G367" s="383"/>
      <c r="H367" s="383"/>
      <c r="I367" s="383"/>
    </row>
    <row r="368" spans="3:9" ht="33" customHeight="1">
      <c r="C368" s="595"/>
      <c r="D368" s="595"/>
      <c r="E368" s="383"/>
      <c r="F368" s="383"/>
      <c r="G368" s="383"/>
      <c r="H368" s="383"/>
      <c r="I368" s="383"/>
    </row>
    <row r="369" spans="3:9" ht="33" customHeight="1">
      <c r="C369" s="595"/>
      <c r="D369" s="595"/>
      <c r="E369" s="383"/>
      <c r="F369" s="383"/>
      <c r="G369" s="383"/>
      <c r="H369" s="383"/>
      <c r="I369" s="383"/>
    </row>
    <row r="370" spans="3:9" ht="33" customHeight="1">
      <c r="C370" s="595"/>
      <c r="D370" s="595"/>
      <c r="E370" s="383"/>
      <c r="F370" s="383"/>
      <c r="G370" s="383"/>
      <c r="H370" s="383"/>
      <c r="I370" s="383"/>
    </row>
    <row r="371" spans="3:9" ht="33" customHeight="1">
      <c r="C371" s="595"/>
      <c r="D371" s="595"/>
      <c r="E371" s="383"/>
      <c r="F371" s="383"/>
      <c r="G371" s="383"/>
      <c r="H371" s="383"/>
      <c r="I371" s="383"/>
    </row>
    <row r="372" spans="3:9" ht="33" customHeight="1">
      <c r="C372" s="595"/>
      <c r="D372" s="595"/>
      <c r="E372" s="383"/>
      <c r="F372" s="383"/>
      <c r="G372" s="383"/>
      <c r="H372" s="383"/>
      <c r="I372" s="383"/>
    </row>
    <row r="373" spans="3:9" ht="33" customHeight="1">
      <c r="C373" s="595"/>
      <c r="D373" s="595"/>
      <c r="E373" s="383"/>
      <c r="F373" s="383"/>
      <c r="G373" s="383"/>
      <c r="H373" s="383"/>
      <c r="I373" s="383"/>
    </row>
    <row r="374" spans="3:9" ht="33" customHeight="1">
      <c r="C374" s="595"/>
      <c r="D374" s="595"/>
      <c r="E374" s="383"/>
      <c r="F374" s="383"/>
      <c r="G374" s="383"/>
      <c r="H374" s="383"/>
      <c r="I374" s="383"/>
    </row>
    <row r="375" spans="3:9" ht="33" customHeight="1">
      <c r="C375" s="595"/>
      <c r="D375" s="595"/>
      <c r="E375" s="383"/>
      <c r="F375" s="383"/>
      <c r="G375" s="383"/>
      <c r="H375" s="383"/>
      <c r="I375" s="383"/>
    </row>
    <row r="376" spans="3:9" ht="33" customHeight="1">
      <c r="C376" s="595"/>
      <c r="D376" s="595"/>
      <c r="E376" s="383"/>
      <c r="F376" s="383"/>
      <c r="G376" s="383"/>
      <c r="H376" s="383"/>
      <c r="I376" s="383"/>
    </row>
    <row r="377" spans="3:9" ht="33" customHeight="1">
      <c r="C377" s="595"/>
      <c r="D377" s="595"/>
      <c r="E377" s="383"/>
      <c r="F377" s="383"/>
      <c r="G377" s="383"/>
      <c r="H377" s="383"/>
      <c r="I377" s="383"/>
    </row>
    <row r="378" spans="3:9" ht="33" customHeight="1">
      <c r="C378" s="595"/>
      <c r="D378" s="595"/>
      <c r="E378" s="383"/>
      <c r="F378" s="383"/>
      <c r="G378" s="383"/>
      <c r="H378" s="383"/>
      <c r="I378" s="383"/>
    </row>
    <row r="379" spans="3:9" ht="33" customHeight="1">
      <c r="C379" s="595"/>
      <c r="D379" s="595"/>
      <c r="E379" s="383"/>
      <c r="F379" s="383"/>
      <c r="G379" s="383"/>
      <c r="H379" s="383"/>
      <c r="I379" s="383"/>
    </row>
    <row r="380" spans="3:9" ht="33" customHeight="1">
      <c r="C380" s="595"/>
      <c r="D380" s="595"/>
      <c r="E380" s="383"/>
      <c r="F380" s="383"/>
      <c r="G380" s="383"/>
      <c r="H380" s="383"/>
      <c r="I380" s="383"/>
    </row>
    <row r="381" spans="3:9" ht="33" customHeight="1">
      <c r="C381" s="595"/>
      <c r="D381" s="595"/>
      <c r="E381" s="383"/>
      <c r="F381" s="383"/>
      <c r="G381" s="383"/>
      <c r="H381" s="383"/>
      <c r="I381" s="383"/>
    </row>
    <row r="382" spans="3:9" ht="33" customHeight="1">
      <c r="C382" s="595"/>
      <c r="D382" s="595"/>
      <c r="E382" s="383"/>
      <c r="F382" s="383"/>
      <c r="G382" s="383"/>
      <c r="H382" s="383"/>
      <c r="I382" s="383"/>
    </row>
    <row r="383" spans="3:9" ht="33" customHeight="1">
      <c r="C383" s="595"/>
      <c r="D383" s="595"/>
      <c r="E383" s="383"/>
      <c r="F383" s="383"/>
      <c r="G383" s="383"/>
      <c r="H383" s="383"/>
      <c r="I383" s="383"/>
    </row>
    <row r="384" spans="3:9" ht="33" customHeight="1">
      <c r="C384" s="595"/>
      <c r="D384" s="595"/>
      <c r="E384" s="383"/>
      <c r="F384" s="383"/>
      <c r="G384" s="383"/>
      <c r="H384" s="383"/>
      <c r="I384" s="383"/>
    </row>
    <row r="385" spans="3:9" ht="33" customHeight="1">
      <c r="C385" s="595"/>
      <c r="D385" s="595"/>
      <c r="E385" s="383"/>
      <c r="F385" s="383"/>
      <c r="G385" s="383"/>
      <c r="H385" s="383"/>
      <c r="I385" s="383"/>
    </row>
    <row r="386" spans="3:9" ht="33" customHeight="1"/>
    <row r="387" spans="3:9" ht="33" customHeight="1"/>
    <row r="388" spans="3:9" ht="33" customHeight="1"/>
    <row r="389" spans="3:9" ht="33" customHeight="1"/>
    <row r="390" spans="3:9" ht="33" customHeight="1"/>
    <row r="391" spans="3:9" ht="33" customHeight="1"/>
    <row r="392" spans="3:9" ht="33" customHeight="1"/>
    <row r="393" spans="3:9" ht="33" customHeight="1"/>
    <row r="394" spans="3:9" ht="33" customHeight="1"/>
    <row r="395" spans="3:9" ht="33" customHeight="1"/>
    <row r="396" spans="3:9" ht="33" customHeight="1"/>
    <row r="397" spans="3:9" ht="33" customHeight="1"/>
    <row r="398" spans="3:9" ht="33" customHeight="1"/>
    <row r="399" spans="3:9" ht="33" customHeight="1"/>
    <row r="400" spans="3:9" ht="33" customHeight="1"/>
    <row r="401" ht="33" customHeight="1"/>
    <row r="402" ht="33" customHeight="1"/>
    <row r="403" ht="33" customHeight="1"/>
    <row r="404" ht="33" customHeight="1"/>
    <row r="405" ht="33" customHeight="1"/>
    <row r="406" ht="33" customHeight="1"/>
    <row r="407" ht="33" customHeight="1"/>
    <row r="408" ht="33" customHeight="1"/>
    <row r="409" ht="33" customHeight="1"/>
    <row r="410" ht="33" customHeight="1"/>
    <row r="411" ht="33" customHeight="1"/>
    <row r="412" ht="33" customHeight="1"/>
    <row r="413" ht="33" customHeight="1"/>
    <row r="414" ht="33" customHeight="1"/>
    <row r="415" ht="33" customHeight="1"/>
    <row r="416" ht="33" customHeight="1"/>
    <row r="417" ht="33" customHeight="1"/>
    <row r="418" ht="33" customHeight="1"/>
    <row r="419" ht="33" customHeight="1"/>
    <row r="420" ht="33" customHeight="1"/>
    <row r="421" ht="33" customHeight="1"/>
    <row r="422" ht="33" customHeight="1"/>
    <row r="423" ht="33" customHeight="1"/>
  </sheetData>
  <sortState xmlns:xlrd2="http://schemas.microsoft.com/office/spreadsheetml/2017/richdata2" ref="A8:K16">
    <sortCondition ref="H8:H16"/>
  </sortState>
  <mergeCells count="13">
    <mergeCell ref="A1:K1"/>
    <mergeCell ref="A2:K2"/>
    <mergeCell ref="A3:K3"/>
    <mergeCell ref="A5:A6"/>
    <mergeCell ref="B5:B6"/>
    <mergeCell ref="C5:C6"/>
    <mergeCell ref="J5:J6"/>
    <mergeCell ref="K5:K6"/>
    <mergeCell ref="D5:E5"/>
    <mergeCell ref="F5:F6"/>
    <mergeCell ref="G5:G6"/>
    <mergeCell ref="H5:H6"/>
    <mergeCell ref="I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A14" sqref="A14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617" t="s">
        <v>245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18" ht="26.25" customHeight="1">
      <c r="A2" s="617" t="s">
        <v>182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</row>
    <row r="3" spans="1:18" ht="26.25" customHeight="1">
      <c r="A3" s="617" t="s">
        <v>492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</row>
    <row r="4" spans="1:18" ht="19.5" customHeight="1"/>
    <row r="5" spans="1:18" ht="32.25" customHeight="1">
      <c r="A5" s="612" t="s">
        <v>183</v>
      </c>
      <c r="B5" s="612" t="s">
        <v>184</v>
      </c>
      <c r="C5" s="614" t="s">
        <v>185</v>
      </c>
      <c r="D5" s="615"/>
      <c r="E5" s="616"/>
      <c r="F5" s="618" t="s">
        <v>186</v>
      </c>
      <c r="G5" s="619"/>
      <c r="H5" s="620"/>
      <c r="I5" s="621" t="s">
        <v>187</v>
      </c>
      <c r="J5" s="622"/>
      <c r="K5" s="622"/>
      <c r="L5" s="622"/>
      <c r="M5" s="622"/>
      <c r="N5" s="623"/>
    </row>
    <row r="6" spans="1:18" ht="39.75" customHeight="1">
      <c r="A6" s="613"/>
      <c r="B6" s="612"/>
      <c r="C6" s="176" t="s">
        <v>188</v>
      </c>
      <c r="D6" s="176" t="s">
        <v>190</v>
      </c>
      <c r="E6" s="176" t="s">
        <v>189</v>
      </c>
      <c r="F6" s="177" t="s">
        <v>188</v>
      </c>
      <c r="G6" s="177" t="s">
        <v>190</v>
      </c>
      <c r="H6" s="177" t="s">
        <v>189</v>
      </c>
      <c r="I6" s="178" t="s">
        <v>188</v>
      </c>
      <c r="J6" s="178" t="s">
        <v>190</v>
      </c>
      <c r="K6" s="178" t="s">
        <v>189</v>
      </c>
      <c r="L6" s="178" t="s">
        <v>2</v>
      </c>
      <c r="M6" s="178" t="s">
        <v>191</v>
      </c>
      <c r="N6" s="178" t="s">
        <v>192</v>
      </c>
    </row>
    <row r="7" spans="1:18" ht="30" customHeight="1">
      <c r="A7" s="179" t="s">
        <v>193</v>
      </c>
      <c r="B7" s="180" t="s">
        <v>195</v>
      </c>
      <c r="C7" s="181">
        <v>126416.91989999999</v>
      </c>
      <c r="D7" s="182">
        <v>12.25217821</v>
      </c>
      <c r="E7" s="182">
        <v>28293.529108989998</v>
      </c>
      <c r="F7" s="182">
        <v>51493.009400000003</v>
      </c>
      <c r="G7" s="184">
        <v>79.449212299999999</v>
      </c>
      <c r="H7" s="184">
        <v>18188.711240000001</v>
      </c>
      <c r="I7" s="182">
        <v>177909.92929999999</v>
      </c>
      <c r="J7" s="182">
        <v>91.701390509999996</v>
      </c>
      <c r="K7" s="182">
        <v>46482.240348990003</v>
      </c>
      <c r="L7" s="182">
        <v>46573.941739500005</v>
      </c>
      <c r="M7" s="183">
        <v>26.126838750303524</v>
      </c>
      <c r="N7" s="185">
        <v>26.178382467324159</v>
      </c>
    </row>
    <row r="8" spans="1:18" ht="30" customHeight="1">
      <c r="A8" s="179" t="s">
        <v>214</v>
      </c>
      <c r="B8" s="180" t="s">
        <v>194</v>
      </c>
      <c r="C8" s="181">
        <v>1543.0531000000001</v>
      </c>
      <c r="D8" s="182">
        <v>8.0914478499999998</v>
      </c>
      <c r="E8" s="182">
        <v>239.71477303</v>
      </c>
      <c r="F8" s="182">
        <v>40580.960899999998</v>
      </c>
      <c r="G8" s="184">
        <v>6545.0750025999996</v>
      </c>
      <c r="H8" s="184">
        <v>2143.4908599800001</v>
      </c>
      <c r="I8" s="182">
        <v>42124.014000000003</v>
      </c>
      <c r="J8" s="182">
        <v>6553.1664504500004</v>
      </c>
      <c r="K8" s="182">
        <v>2383.2056330099999</v>
      </c>
      <c r="L8" s="182">
        <v>8936.3720834600008</v>
      </c>
      <c r="M8" s="183">
        <v>5.6575938679775382</v>
      </c>
      <c r="N8" s="185">
        <v>21.214436220299422</v>
      </c>
    </row>
    <row r="9" spans="1:18" ht="30" customHeight="1">
      <c r="A9" s="179" t="s">
        <v>196</v>
      </c>
      <c r="B9" s="180" t="s">
        <v>200</v>
      </c>
      <c r="C9" s="181">
        <v>3088.2207712899999</v>
      </c>
      <c r="D9" s="182">
        <v>5.3959409999999997</v>
      </c>
      <c r="E9" s="182">
        <v>337.01886812999999</v>
      </c>
      <c r="F9" s="182">
        <v>3170.7048287100001</v>
      </c>
      <c r="G9" s="182">
        <v>978.36225576000004</v>
      </c>
      <c r="H9" s="182">
        <v>0.22989999999999999</v>
      </c>
      <c r="I9" s="182">
        <v>6258.9255999999996</v>
      </c>
      <c r="J9" s="182">
        <v>983.75819676000003</v>
      </c>
      <c r="K9" s="182">
        <v>337.24876812999997</v>
      </c>
      <c r="L9" s="182">
        <v>1321.0069648900001</v>
      </c>
      <c r="M9" s="183">
        <v>5.3882853013942196</v>
      </c>
      <c r="N9" s="185">
        <v>21.105970086782946</v>
      </c>
    </row>
    <row r="10" spans="1:18" s="230" customFormat="1" ht="30" customHeight="1">
      <c r="A10" s="186" t="s">
        <v>198</v>
      </c>
      <c r="B10" s="187" t="s">
        <v>13</v>
      </c>
      <c r="C10" s="188">
        <v>5025.0075999999999</v>
      </c>
      <c r="D10" s="189">
        <v>55.929336419999998</v>
      </c>
      <c r="E10" s="189">
        <v>541.71438692000004</v>
      </c>
      <c r="F10" s="189">
        <v>677.58730000000003</v>
      </c>
      <c r="G10" s="189">
        <v>1.40276</v>
      </c>
      <c r="H10" s="189">
        <v>6.1680776799999997</v>
      </c>
      <c r="I10" s="189">
        <v>5702.5949000000001</v>
      </c>
      <c r="J10" s="189">
        <v>57.332096419999999</v>
      </c>
      <c r="K10" s="189">
        <v>547.88246460000005</v>
      </c>
      <c r="L10" s="326">
        <v>605.21456102000002</v>
      </c>
      <c r="M10" s="190">
        <v>9.6075992457398645</v>
      </c>
      <c r="N10" s="191">
        <v>10.612967809093366</v>
      </c>
    </row>
    <row r="11" spans="1:18" s="230" customFormat="1" ht="30" customHeight="1">
      <c r="A11" s="179" t="s">
        <v>199</v>
      </c>
      <c r="B11" s="180" t="s">
        <v>202</v>
      </c>
      <c r="C11" s="181">
        <v>5208.6008000000002</v>
      </c>
      <c r="D11" s="182">
        <v>7.586004</v>
      </c>
      <c r="E11" s="182">
        <v>797.77818055</v>
      </c>
      <c r="F11" s="182">
        <v>2586.0306999999998</v>
      </c>
      <c r="G11" s="182">
        <v>3.5013299999999998</v>
      </c>
      <c r="H11" s="182">
        <v>16.165564329999999</v>
      </c>
      <c r="I11" s="182">
        <v>7794.6315000000004</v>
      </c>
      <c r="J11" s="182">
        <v>11.087334</v>
      </c>
      <c r="K11" s="182">
        <v>813.94374488000005</v>
      </c>
      <c r="L11" s="182">
        <v>825.03107888000011</v>
      </c>
      <c r="M11" s="183">
        <v>10.442363373816965</v>
      </c>
      <c r="N11" s="185">
        <v>10.584606583133533</v>
      </c>
      <c r="O11"/>
      <c r="P11"/>
      <c r="Q11"/>
      <c r="R11"/>
    </row>
    <row r="12" spans="1:18" ht="30" customHeight="1">
      <c r="A12" s="179" t="s">
        <v>201</v>
      </c>
      <c r="B12" s="180" t="s">
        <v>197</v>
      </c>
      <c r="C12" s="181">
        <v>47238.389485</v>
      </c>
      <c r="D12" s="182">
        <v>117.48234812</v>
      </c>
      <c r="E12" s="182">
        <v>4488.0384956500002</v>
      </c>
      <c r="F12" s="182">
        <v>5147.4763149999999</v>
      </c>
      <c r="G12" s="182">
        <v>318.02931144000001</v>
      </c>
      <c r="H12" s="182">
        <v>21.375900690000002</v>
      </c>
      <c r="I12" s="182">
        <v>52385.8658</v>
      </c>
      <c r="J12" s="182">
        <v>435.51165956</v>
      </c>
      <c r="K12" s="182">
        <v>4509.4143963400002</v>
      </c>
      <c r="L12" s="182">
        <v>4944.9260559000004</v>
      </c>
      <c r="M12" s="183">
        <v>8.6080745778950174</v>
      </c>
      <c r="N12" s="185">
        <v>9.4394279456578154</v>
      </c>
    </row>
    <row r="13" spans="1:18" ht="30" customHeight="1">
      <c r="A13" s="179" t="s">
        <v>203</v>
      </c>
      <c r="B13" s="180" t="s">
        <v>204</v>
      </c>
      <c r="C13" s="181">
        <v>1767.7438</v>
      </c>
      <c r="D13" s="182">
        <v>12.62933831</v>
      </c>
      <c r="E13" s="182">
        <v>237.34478887</v>
      </c>
      <c r="F13" s="182">
        <v>4998.0483999999997</v>
      </c>
      <c r="G13" s="182">
        <v>76.153412889999998</v>
      </c>
      <c r="H13" s="182">
        <v>0</v>
      </c>
      <c r="I13" s="182">
        <v>6765.7921999999999</v>
      </c>
      <c r="J13" s="182">
        <v>88.782751200000007</v>
      </c>
      <c r="K13" s="182">
        <v>237.34478887</v>
      </c>
      <c r="L13" s="182">
        <v>326.12754007000001</v>
      </c>
      <c r="M13" s="183">
        <v>3.5080118019291224</v>
      </c>
      <c r="N13" s="185">
        <v>4.8202417459702653</v>
      </c>
    </row>
    <row r="14" spans="1:18" ht="21" customHeight="1"/>
    <row r="15" spans="1:18" ht="29.25" customHeight="1">
      <c r="A15" s="231" t="s">
        <v>205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</row>
    <row r="16" spans="1:18" ht="14.2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7"/>
      <c r="O16" s="196"/>
    </row>
    <row r="17" spans="1:15" ht="14.25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7"/>
      <c r="O17" s="196"/>
    </row>
    <row r="18" spans="1:15" ht="14.25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7"/>
      <c r="O18" s="196"/>
    </row>
    <row r="19" spans="1:15" ht="14.25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/>
      <c r="O19" s="196"/>
    </row>
    <row r="20" spans="1:15" ht="14.25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7"/>
      <c r="O20" s="196"/>
    </row>
    <row r="21" spans="1:15" ht="14.25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7"/>
      <c r="O21" s="196"/>
    </row>
    <row r="22" spans="1:15" ht="14.25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7"/>
      <c r="O22" s="196"/>
    </row>
    <row r="23" spans="1:15" ht="14.25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7"/>
      <c r="O23" s="196"/>
    </row>
    <row r="24" spans="1:15" ht="14.25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196"/>
    </row>
    <row r="25" spans="1:15" ht="15">
      <c r="A25" s="192"/>
      <c r="B25" s="192"/>
      <c r="C25" s="192"/>
      <c r="D25" s="192"/>
      <c r="E25" s="192"/>
      <c r="F25" s="192"/>
      <c r="G25" s="198">
        <f>G7+H7</f>
        <v>18268.160452299999</v>
      </c>
      <c r="H25" s="192"/>
      <c r="I25" s="192"/>
      <c r="J25" s="198">
        <f>J7+K7</f>
        <v>46573.941739500005</v>
      </c>
      <c r="K25" s="192"/>
      <c r="L25" s="198"/>
      <c r="M25" s="198"/>
      <c r="N25" s="199">
        <f>J25/I7*100</f>
        <v>26.178382467324155</v>
      </c>
      <c r="O25" s="192"/>
    </row>
    <row r="26" spans="1:15" ht="15">
      <c r="A26" s="192"/>
      <c r="B26" s="192"/>
      <c r="C26" s="192"/>
      <c r="D26" s="200">
        <f>D7+E7</f>
        <v>28305.781287199999</v>
      </c>
      <c r="E26" s="192"/>
      <c r="F26" s="192"/>
      <c r="G26" s="200">
        <f>G7+H7</f>
        <v>18268.160452299999</v>
      </c>
      <c r="H26" s="192"/>
      <c r="I26" s="192"/>
      <c r="J26" s="198">
        <f>J7+K7</f>
        <v>46573.941739500005</v>
      </c>
      <c r="K26" s="192"/>
      <c r="L26" s="198"/>
      <c r="M26" s="198"/>
      <c r="N26" s="199">
        <f>J26/I7*100</f>
        <v>26.178382467324155</v>
      </c>
      <c r="O26" s="192"/>
    </row>
    <row r="27" spans="1:15" ht="15">
      <c r="A27" s="192"/>
      <c r="B27" s="192"/>
      <c r="C27" s="192"/>
      <c r="D27" s="200">
        <f>D8+E8</f>
        <v>247.80622088000001</v>
      </c>
      <c r="E27" s="192"/>
      <c r="F27" s="192"/>
      <c r="G27" s="200">
        <f>G8+H8</f>
        <v>8688.5658625799988</v>
      </c>
      <c r="H27" s="192"/>
      <c r="I27" s="192"/>
      <c r="J27" s="198">
        <f>J8+K8</f>
        <v>8936.3720834600008</v>
      </c>
      <c r="K27" s="192"/>
      <c r="L27" s="198"/>
      <c r="M27" s="198"/>
      <c r="N27" s="199">
        <f>J27/I8*100</f>
        <v>21.214436220299422</v>
      </c>
      <c r="O27" s="192"/>
    </row>
    <row r="28" spans="1:15" ht="15">
      <c r="A28" s="192"/>
      <c r="B28" s="193"/>
      <c r="C28" s="193"/>
      <c r="D28" s="194">
        <f>D7+E7</f>
        <v>28305.781287199999</v>
      </c>
      <c r="E28" s="193"/>
      <c r="F28" s="193"/>
      <c r="G28" s="194">
        <f>G7+H7</f>
        <v>18268.160452299999</v>
      </c>
      <c r="H28" s="193"/>
      <c r="I28" s="193"/>
      <c r="J28" s="202">
        <f>J7+K7</f>
        <v>46573.941739500005</v>
      </c>
      <c r="K28" s="193"/>
      <c r="L28" s="202"/>
      <c r="M28" s="202"/>
      <c r="N28" s="201">
        <f>J28/I7*100</f>
        <v>26.178382467324155</v>
      </c>
      <c r="O28" s="193"/>
    </row>
    <row r="29" spans="1:15" ht="15">
      <c r="A29" s="192"/>
      <c r="B29" s="193"/>
      <c r="C29" s="193"/>
      <c r="D29" s="194">
        <f>D8+E8</f>
        <v>247.80622088000001</v>
      </c>
      <c r="E29" s="193"/>
      <c r="F29" s="193"/>
      <c r="G29" s="194">
        <f>G8+H8</f>
        <v>8688.5658625799988</v>
      </c>
      <c r="H29" s="193"/>
      <c r="I29" s="193"/>
      <c r="J29" s="202">
        <f>J8+K8</f>
        <v>8936.3720834600008</v>
      </c>
      <c r="K29" s="193"/>
      <c r="L29" s="202"/>
      <c r="M29" s="202"/>
      <c r="N29" s="201">
        <f>J29/I8*100</f>
        <v>21.214436220299422</v>
      </c>
      <c r="O29" s="193"/>
    </row>
    <row r="30" spans="1:15" ht="15">
      <c r="A30" s="192"/>
      <c r="B30" s="193"/>
      <c r="C30" s="193"/>
      <c r="D30" s="194">
        <f>D11+E11</f>
        <v>805.36418455</v>
      </c>
      <c r="E30" s="193"/>
      <c r="F30" s="193"/>
      <c r="G30" s="194">
        <f>G11+H11</f>
        <v>19.666894329999998</v>
      </c>
      <c r="H30" s="193"/>
      <c r="I30" s="193"/>
      <c r="J30" s="202">
        <f>J11+K11</f>
        <v>825.03107888000011</v>
      </c>
      <c r="K30" s="193"/>
      <c r="L30" s="202"/>
      <c r="M30" s="202"/>
      <c r="N30" s="201">
        <f>J30/I11*100</f>
        <v>10.584606583133533</v>
      </c>
      <c r="O30" s="193"/>
    </row>
    <row r="31" spans="1:15" ht="15">
      <c r="A31" s="192"/>
      <c r="B31" s="193"/>
      <c r="C31" s="193"/>
      <c r="D31" s="194">
        <f>D9+E9</f>
        <v>342.41480912999998</v>
      </c>
      <c r="E31" s="193"/>
      <c r="F31" s="193"/>
      <c r="G31" s="194">
        <f>G9+H9</f>
        <v>978.59215576000008</v>
      </c>
      <c r="H31" s="193"/>
      <c r="I31" s="193"/>
      <c r="J31" s="202">
        <f>J9+K9</f>
        <v>1321.0069648900001</v>
      </c>
      <c r="K31" s="193"/>
      <c r="L31" s="202"/>
      <c r="M31" s="202"/>
      <c r="N31" s="201">
        <f>J31/I9*100</f>
        <v>21.10597008678295</v>
      </c>
      <c r="O31" s="193"/>
    </row>
    <row r="32" spans="1:15" ht="15">
      <c r="A32" s="192"/>
      <c r="B32" s="193"/>
      <c r="C32" s="193"/>
      <c r="D32" s="194">
        <f>D10+E10</f>
        <v>597.64372334000007</v>
      </c>
      <c r="E32" s="193"/>
      <c r="F32" s="193"/>
      <c r="G32" s="194">
        <f>G10+H10</f>
        <v>7.5708376799999995</v>
      </c>
      <c r="H32" s="193"/>
      <c r="I32" s="193"/>
      <c r="J32" s="202">
        <f>J10+K10</f>
        <v>605.21456102000002</v>
      </c>
      <c r="K32" s="193"/>
      <c r="L32" s="202"/>
      <c r="M32" s="202"/>
      <c r="N32" s="201">
        <f>J32/I10*100</f>
        <v>10.612967809093366</v>
      </c>
      <c r="O32" s="193"/>
    </row>
    <row r="33" spans="1:15" ht="15">
      <c r="A33" s="192"/>
      <c r="B33" s="193"/>
      <c r="C33" s="193"/>
      <c r="D33" s="194">
        <f>D12+E12</f>
        <v>4605.5208437700003</v>
      </c>
      <c r="E33" s="193"/>
      <c r="F33" s="193"/>
      <c r="G33" s="194">
        <f>G12+H12</f>
        <v>339.40521213</v>
      </c>
      <c r="H33" s="193"/>
      <c r="I33" s="193"/>
      <c r="J33" s="202">
        <f>J12+K12</f>
        <v>4944.9260559000004</v>
      </c>
      <c r="K33" s="193"/>
      <c r="L33" s="202"/>
      <c r="M33" s="202"/>
      <c r="N33" s="201">
        <f>J33/I12*100</f>
        <v>9.4394279456578154</v>
      </c>
      <c r="O33" s="193"/>
    </row>
    <row r="34" spans="1:15" ht="15">
      <c r="A34" s="192"/>
      <c r="B34" s="193"/>
      <c r="C34" s="193"/>
      <c r="D34" s="194">
        <f>D13+E13</f>
        <v>249.97412718000001</v>
      </c>
      <c r="E34" s="193"/>
      <c r="F34" s="193"/>
      <c r="G34" s="194">
        <f>G13+H13</f>
        <v>76.153412889999998</v>
      </c>
      <c r="H34" s="193"/>
      <c r="I34" s="193"/>
      <c r="J34" s="202">
        <f>J13+K13</f>
        <v>326.12754007000001</v>
      </c>
      <c r="K34" s="193"/>
      <c r="L34" s="202"/>
      <c r="M34" s="202"/>
      <c r="N34" s="201">
        <f>J34/I13*100</f>
        <v>4.8202417459702644</v>
      </c>
      <c r="O34" s="193"/>
    </row>
    <row r="35" spans="1:15" ht="15">
      <c r="A35" s="192"/>
      <c r="B35" s="193"/>
      <c r="C35" s="193"/>
      <c r="D35" s="194">
        <f>D14+E14</f>
        <v>0</v>
      </c>
      <c r="E35" s="193"/>
      <c r="F35" s="193"/>
      <c r="G35" s="194">
        <f>G14+H14</f>
        <v>0</v>
      </c>
      <c r="H35" s="193"/>
      <c r="I35" s="193"/>
      <c r="J35" s="193"/>
      <c r="K35" s="193"/>
      <c r="L35" s="193"/>
      <c r="M35" s="193"/>
      <c r="N35" s="193"/>
      <c r="O35" s="193"/>
    </row>
    <row r="36" spans="1:15" ht="15">
      <c r="A36" s="192"/>
      <c r="B36" s="193"/>
      <c r="C36" s="193"/>
      <c r="D36" s="193"/>
      <c r="E36" s="193"/>
      <c r="F36" s="193"/>
      <c r="G36" s="194"/>
      <c r="H36" s="193"/>
      <c r="I36" s="193"/>
      <c r="J36" s="193"/>
      <c r="K36" s="193"/>
      <c r="L36" s="193"/>
      <c r="M36" s="193"/>
      <c r="N36" s="193"/>
      <c r="O36" s="193"/>
    </row>
    <row r="37" spans="1:15" ht="15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</row>
    <row r="38" spans="1:15" ht="1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</row>
    <row r="39" spans="1:15" ht="1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</row>
    <row r="40" spans="1:15" ht="15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</row>
    <row r="41" spans="1:15" ht="15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5" ht="15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</row>
    <row r="43" spans="1:15" ht="15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</row>
    <row r="44" spans="1:15" ht="15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</row>
    <row r="45" spans="1:15" ht="15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</row>
    <row r="46" spans="1:15" ht="15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</row>
    <row r="47" spans="1:15" ht="15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</row>
    <row r="48" spans="1:15" ht="15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</row>
    <row r="49" spans="2:14" ht="15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</row>
    <row r="50" spans="2:14" ht="15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</row>
    <row r="51" spans="2:14" ht="15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M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10" sqref="K10"/>
    </sheetView>
  </sheetViews>
  <sheetFormatPr defaultColWidth="9.140625" defaultRowHeight="22.5"/>
  <cols>
    <col min="1" max="1" width="7.28515625" style="44" customWidth="1"/>
    <col min="2" max="2" width="18.42578125" style="44" customWidth="1"/>
    <col min="3" max="3" width="40.5703125" style="44" customWidth="1"/>
    <col min="4" max="4" width="20.7109375" style="383" customWidth="1"/>
    <col min="5" max="5" width="20.140625" style="382" customWidth="1"/>
    <col min="6" max="6" width="10.7109375" style="382" customWidth="1"/>
    <col min="7" max="7" width="19.42578125" style="382" bestFit="1" customWidth="1"/>
    <col min="8" max="8" width="10.7109375" style="382" customWidth="1"/>
    <col min="9" max="9" width="20.140625" style="378" bestFit="1" customWidth="1"/>
    <col min="10" max="10" width="10.7109375" style="382" customWidth="1"/>
    <col min="11" max="11" width="20.7109375" style="45" bestFit="1" customWidth="1"/>
    <col min="12" max="16384" width="9.140625" style="46"/>
  </cols>
  <sheetData>
    <row r="1" spans="1:11" s="208" customFormat="1" ht="30" customHeight="1">
      <c r="A1" s="627" t="s">
        <v>227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</row>
    <row r="2" spans="1:11" s="208" customFormat="1" ht="30" customHeight="1">
      <c r="A2" s="627" t="s">
        <v>129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</row>
    <row r="3" spans="1:11" s="208" customFormat="1" ht="30" customHeight="1">
      <c r="A3" s="601" t="str">
        <f>[3]จังหวัด!A3</f>
        <v>ข้อมูลสะสมตั้งแต่วันที่ 1 ตุลาคม 2568 ถึงวันที่ 15 พฤศจิกายน 2568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</row>
    <row r="4" spans="1:11" s="208" customFormat="1" ht="30" customHeight="1">
      <c r="A4" s="740" t="s">
        <v>108</v>
      </c>
      <c r="B4" s="740"/>
      <c r="C4" s="740"/>
      <c r="D4" s="740"/>
      <c r="E4" s="740"/>
      <c r="F4" s="740"/>
      <c r="G4" s="740"/>
      <c r="H4" s="740"/>
      <c r="I4" s="740"/>
      <c r="J4" s="740"/>
      <c r="K4" s="740"/>
    </row>
    <row r="5" spans="1:11" s="209" customFormat="1" ht="27.95" customHeight="1">
      <c r="A5" s="637" t="s">
        <v>109</v>
      </c>
      <c r="B5" s="609" t="s">
        <v>71</v>
      </c>
      <c r="C5" s="639" t="s">
        <v>72</v>
      </c>
      <c r="D5" s="629" t="s">
        <v>155</v>
      </c>
      <c r="E5" s="741" t="s">
        <v>147</v>
      </c>
      <c r="F5" s="624"/>
      <c r="G5" s="624"/>
      <c r="H5" s="624"/>
      <c r="I5" s="624"/>
      <c r="J5" s="625"/>
      <c r="K5" s="629" t="s">
        <v>4</v>
      </c>
    </row>
    <row r="6" spans="1:11" s="209" customFormat="1" ht="27.95" customHeight="1">
      <c r="A6" s="638"/>
      <c r="B6" s="650"/>
      <c r="C6" s="640"/>
      <c r="D6" s="630"/>
      <c r="E6" s="644" t="s">
        <v>110</v>
      </c>
      <c r="F6" s="645"/>
      <c r="G6" s="632" t="s">
        <v>84</v>
      </c>
      <c r="H6" s="633"/>
      <c r="I6" s="644" t="s">
        <v>246</v>
      </c>
      <c r="J6" s="645"/>
      <c r="K6" s="630"/>
    </row>
    <row r="7" spans="1:11" s="209" customFormat="1" ht="27.95" customHeight="1">
      <c r="A7" s="742"/>
      <c r="B7" s="610"/>
      <c r="C7" s="743"/>
      <c r="D7" s="631"/>
      <c r="E7" s="350" t="s">
        <v>107</v>
      </c>
      <c r="F7" s="350" t="s">
        <v>7</v>
      </c>
      <c r="G7" s="350" t="s">
        <v>107</v>
      </c>
      <c r="H7" s="351" t="s">
        <v>7</v>
      </c>
      <c r="I7" s="350" t="s">
        <v>107</v>
      </c>
      <c r="J7" s="351" t="s">
        <v>7</v>
      </c>
      <c r="K7" s="631"/>
    </row>
    <row r="8" spans="1:11" s="210" customFormat="1" ht="27.95" customHeight="1" thickBot="1">
      <c r="A8" s="634" t="s">
        <v>11</v>
      </c>
      <c r="B8" s="635"/>
      <c r="C8" s="636"/>
      <c r="D8" s="352">
        <v>487238800</v>
      </c>
      <c r="E8" s="352">
        <v>5851596.3599999994</v>
      </c>
      <c r="F8" s="353">
        <v>1.200970932528362</v>
      </c>
      <c r="G8" s="352">
        <v>22073180</v>
      </c>
      <c r="H8" s="354">
        <v>4.5302590844571489</v>
      </c>
      <c r="I8" s="352">
        <v>27924776.359999999</v>
      </c>
      <c r="J8" s="353">
        <v>5.7312300169855108</v>
      </c>
      <c r="K8" s="352">
        <v>459314023.63999999</v>
      </c>
    </row>
    <row r="9" spans="1:11" s="209" customFormat="1" ht="27.95" customHeight="1" thickTop="1">
      <c r="A9" s="211">
        <v>1</v>
      </c>
      <c r="B9" s="211">
        <f>[3]ส่วนกลาง!B19</f>
        <v>1500400011</v>
      </c>
      <c r="C9" s="744" t="s">
        <v>119</v>
      </c>
      <c r="D9" s="355">
        <v>4002500</v>
      </c>
      <c r="E9" s="356">
        <v>1402644</v>
      </c>
      <c r="F9" s="357">
        <v>35.044197376639602</v>
      </c>
      <c r="G9" s="357">
        <v>0</v>
      </c>
      <c r="H9" s="357">
        <v>0</v>
      </c>
      <c r="I9" s="358">
        <v>1402644</v>
      </c>
      <c r="J9" s="357">
        <v>35.044197376639602</v>
      </c>
      <c r="K9" s="359">
        <v>2599856</v>
      </c>
    </row>
    <row r="10" spans="1:11" s="209" customFormat="1" ht="27.95" customHeight="1">
      <c r="A10" s="212">
        <v>2</v>
      </c>
      <c r="B10" s="212">
        <f>[3]ส่วนกลาง!B12</f>
        <v>1500400004</v>
      </c>
      <c r="C10" s="215" t="s">
        <v>112</v>
      </c>
      <c r="D10" s="360">
        <v>3194900</v>
      </c>
      <c r="E10" s="361">
        <v>1036006.3</v>
      </c>
      <c r="F10" s="362">
        <v>32.426877210554323</v>
      </c>
      <c r="G10" s="363">
        <v>0</v>
      </c>
      <c r="H10" s="363">
        <v>0</v>
      </c>
      <c r="I10" s="364">
        <v>1036006.3</v>
      </c>
      <c r="J10" s="362">
        <v>32.426877210554323</v>
      </c>
      <c r="K10" s="365">
        <v>2158893.7000000002</v>
      </c>
    </row>
    <row r="11" spans="1:11" s="209" customFormat="1" ht="27.95" customHeight="1">
      <c r="A11" s="214">
        <v>3</v>
      </c>
      <c r="B11" s="214">
        <f>[3]ส่วนกลาง!B20</f>
        <v>1500400111</v>
      </c>
      <c r="C11" s="366" t="s">
        <v>116</v>
      </c>
      <c r="D11" s="360">
        <v>11585500</v>
      </c>
      <c r="E11" s="361">
        <v>1626116</v>
      </c>
      <c r="F11" s="362">
        <v>14.035786111950282</v>
      </c>
      <c r="G11" s="363">
        <v>123180</v>
      </c>
      <c r="H11" s="363">
        <v>1.0632255837037676</v>
      </c>
      <c r="I11" s="364">
        <v>1749296</v>
      </c>
      <c r="J11" s="362">
        <v>15.099011695654051</v>
      </c>
      <c r="K11" s="365">
        <v>9836204</v>
      </c>
    </row>
    <row r="12" spans="1:11" s="209" customFormat="1" ht="27.95" customHeight="1">
      <c r="A12" s="212">
        <v>4</v>
      </c>
      <c r="B12" s="212">
        <f>[3]ส่วนกลาง!B9</f>
        <v>1500400001</v>
      </c>
      <c r="C12" s="215" t="s">
        <v>115</v>
      </c>
      <c r="D12" s="360">
        <v>297600</v>
      </c>
      <c r="E12" s="368">
        <v>37300</v>
      </c>
      <c r="F12" s="363">
        <v>12.533602150537634</v>
      </c>
      <c r="G12" s="363">
        <v>0</v>
      </c>
      <c r="H12" s="363">
        <v>0</v>
      </c>
      <c r="I12" s="364">
        <v>37300</v>
      </c>
      <c r="J12" s="362">
        <v>12.533602150537634</v>
      </c>
      <c r="K12" s="365">
        <v>260300</v>
      </c>
    </row>
    <row r="13" spans="1:11" s="209" customFormat="1" ht="27.95" customHeight="1">
      <c r="A13" s="214">
        <v>5</v>
      </c>
      <c r="B13" s="212">
        <f>[3]ส่วนกลาง!B17</f>
        <v>1500400009</v>
      </c>
      <c r="C13" s="213" t="s">
        <v>162</v>
      </c>
      <c r="D13" s="360">
        <v>10013000</v>
      </c>
      <c r="E13" s="361">
        <v>873756.67</v>
      </c>
      <c r="F13" s="363">
        <v>8.7262226106062126</v>
      </c>
      <c r="G13" s="363">
        <v>0</v>
      </c>
      <c r="H13" s="363">
        <v>0</v>
      </c>
      <c r="I13" s="364">
        <v>873756.67</v>
      </c>
      <c r="J13" s="362">
        <v>8.7262226106062126</v>
      </c>
      <c r="K13" s="365">
        <v>9139243.3300000001</v>
      </c>
    </row>
    <row r="14" spans="1:11" s="209" customFormat="1" ht="27.95" customHeight="1">
      <c r="A14" s="212">
        <v>6</v>
      </c>
      <c r="B14" s="212">
        <f>[3]ส่วนกลาง!B11</f>
        <v>1500400003</v>
      </c>
      <c r="C14" s="215" t="s">
        <v>113</v>
      </c>
      <c r="D14" s="360">
        <v>4717600</v>
      </c>
      <c r="E14" s="361">
        <v>295337</v>
      </c>
      <c r="F14" s="363">
        <v>6.2603230456164152</v>
      </c>
      <c r="G14" s="363">
        <v>0</v>
      </c>
      <c r="H14" s="363">
        <v>0</v>
      </c>
      <c r="I14" s="364">
        <v>295337</v>
      </c>
      <c r="J14" s="362">
        <v>6.2603230456164152</v>
      </c>
      <c r="K14" s="365">
        <v>4422263</v>
      </c>
    </row>
    <row r="15" spans="1:11" s="209" customFormat="1" ht="27.95" customHeight="1">
      <c r="A15" s="214">
        <v>7</v>
      </c>
      <c r="B15" s="212">
        <f>[3]ส่วนกลาง!B18</f>
        <v>1500400010</v>
      </c>
      <c r="C15" s="213" t="s">
        <v>117</v>
      </c>
      <c r="D15" s="360">
        <v>421500700</v>
      </c>
      <c r="E15" s="361">
        <v>372840</v>
      </c>
      <c r="F15" s="363">
        <v>8.8455369113266E-2</v>
      </c>
      <c r="G15" s="363">
        <v>21950000</v>
      </c>
      <c r="H15" s="363">
        <v>5.2075832851523138</v>
      </c>
      <c r="I15" s="364">
        <v>22322840</v>
      </c>
      <c r="J15" s="362">
        <v>5.2960386542655797</v>
      </c>
      <c r="K15" s="365">
        <v>399177860</v>
      </c>
    </row>
    <row r="16" spans="1:11" s="209" customFormat="1" ht="27.95" customHeight="1">
      <c r="A16" s="212">
        <v>8</v>
      </c>
      <c r="B16" s="216">
        <f>[3]ส่วนกลาง!B21</f>
        <v>1500400112</v>
      </c>
      <c r="C16" s="217" t="s">
        <v>83</v>
      </c>
      <c r="D16" s="360">
        <v>260000</v>
      </c>
      <c r="E16" s="361">
        <v>9000</v>
      </c>
      <c r="F16" s="367">
        <v>3.4615384615384617</v>
      </c>
      <c r="G16" s="363">
        <v>0</v>
      </c>
      <c r="H16" s="367">
        <v>0</v>
      </c>
      <c r="I16" s="364">
        <v>9000</v>
      </c>
      <c r="J16" s="362">
        <v>3.4615384615384617</v>
      </c>
      <c r="K16" s="365">
        <v>251000</v>
      </c>
    </row>
    <row r="17" spans="1:11" s="209" customFormat="1" ht="27.95" customHeight="1">
      <c r="A17" s="214">
        <v>9</v>
      </c>
      <c r="B17" s="212">
        <f>[3]ส่วนกลาง!B22</f>
        <v>1500400125</v>
      </c>
      <c r="C17" s="213" t="s">
        <v>134</v>
      </c>
      <c r="D17" s="360">
        <v>1914400</v>
      </c>
      <c r="E17" s="361">
        <v>44698.39</v>
      </c>
      <c r="F17" s="363">
        <v>2.3348511282908482</v>
      </c>
      <c r="G17" s="363">
        <v>0</v>
      </c>
      <c r="H17" s="363">
        <v>0</v>
      </c>
      <c r="I17" s="364">
        <v>44698.39</v>
      </c>
      <c r="J17" s="362">
        <v>2.3348511282908482</v>
      </c>
      <c r="K17" s="365">
        <v>1869701.61</v>
      </c>
    </row>
    <row r="18" spans="1:11" s="209" customFormat="1" ht="27.95" customHeight="1">
      <c r="A18" s="212">
        <v>10</v>
      </c>
      <c r="B18" s="212">
        <f>[3]ส่วนกลาง!B15</f>
        <v>1500400007</v>
      </c>
      <c r="C18" s="215" t="s">
        <v>118</v>
      </c>
      <c r="D18" s="360">
        <v>6068200</v>
      </c>
      <c r="E18" s="361">
        <v>66458</v>
      </c>
      <c r="F18" s="363">
        <v>1.0951847335288882</v>
      </c>
      <c r="G18" s="363">
        <v>0</v>
      </c>
      <c r="H18" s="363">
        <v>0</v>
      </c>
      <c r="I18" s="364">
        <v>66458</v>
      </c>
      <c r="J18" s="362">
        <v>1.0951847335288882</v>
      </c>
      <c r="K18" s="365">
        <v>6001742</v>
      </c>
    </row>
    <row r="19" spans="1:11" s="209" customFormat="1" ht="27.95" customHeight="1">
      <c r="A19" s="214">
        <v>11</v>
      </c>
      <c r="B19" s="216">
        <f>[3]ส่วนกลาง!B16</f>
        <v>1500400008</v>
      </c>
      <c r="C19" s="217" t="s">
        <v>120</v>
      </c>
      <c r="D19" s="360">
        <v>5842300</v>
      </c>
      <c r="E19" s="361">
        <v>47930</v>
      </c>
      <c r="F19" s="367">
        <v>0.82039607688752714</v>
      </c>
      <c r="G19" s="363">
        <v>0</v>
      </c>
      <c r="H19" s="367">
        <v>0</v>
      </c>
      <c r="I19" s="364">
        <v>47930</v>
      </c>
      <c r="J19" s="362">
        <v>0.82039607688752714</v>
      </c>
      <c r="K19" s="365">
        <v>5794370</v>
      </c>
    </row>
    <row r="20" spans="1:11" s="209" customFormat="1" ht="27.95" customHeight="1">
      <c r="A20" s="212">
        <v>12</v>
      </c>
      <c r="B20" s="212">
        <f>[3]ส่วนกลาง!B10</f>
        <v>1500400002</v>
      </c>
      <c r="C20" s="215" t="s">
        <v>111</v>
      </c>
      <c r="D20" s="360">
        <v>1621600</v>
      </c>
      <c r="E20" s="361">
        <v>9950</v>
      </c>
      <c r="F20" s="363">
        <v>0.61359151455352734</v>
      </c>
      <c r="G20" s="363">
        <v>0</v>
      </c>
      <c r="H20" s="363">
        <v>0</v>
      </c>
      <c r="I20" s="364">
        <v>9950</v>
      </c>
      <c r="J20" s="362">
        <v>0.61359151455352734</v>
      </c>
      <c r="K20" s="365">
        <v>1611650</v>
      </c>
    </row>
    <row r="21" spans="1:11" s="209" customFormat="1" ht="27.95" customHeight="1">
      <c r="A21" s="214">
        <v>13</v>
      </c>
      <c r="B21" s="212">
        <f>[3]ส่วนกลาง!B14</f>
        <v>1500400006</v>
      </c>
      <c r="C21" s="213" t="s">
        <v>114</v>
      </c>
      <c r="D21" s="360">
        <v>15435200</v>
      </c>
      <c r="E21" s="361">
        <v>29560</v>
      </c>
      <c r="F21" s="363">
        <v>0.19151031408728103</v>
      </c>
      <c r="G21" s="363">
        <v>0</v>
      </c>
      <c r="H21" s="363">
        <v>0</v>
      </c>
      <c r="I21" s="364">
        <v>29560</v>
      </c>
      <c r="J21" s="362">
        <v>0.19151031408728103</v>
      </c>
      <c r="K21" s="365">
        <v>15405640</v>
      </c>
    </row>
    <row r="22" spans="1:11" s="209" customFormat="1" ht="27.95" customHeight="1">
      <c r="A22" s="212">
        <v>14</v>
      </c>
      <c r="B22" s="369">
        <f>[3]ส่วนกลาง!B13</f>
        <v>1500400004</v>
      </c>
      <c r="C22" s="370" t="s">
        <v>157</v>
      </c>
      <c r="D22" s="360">
        <v>785300</v>
      </c>
      <c r="E22" s="361">
        <v>0</v>
      </c>
      <c r="F22" s="371">
        <v>0</v>
      </c>
      <c r="G22" s="363">
        <v>0</v>
      </c>
      <c r="H22" s="367">
        <v>0</v>
      </c>
      <c r="I22" s="364">
        <v>0</v>
      </c>
      <c r="J22" s="362">
        <v>0</v>
      </c>
      <c r="K22" s="365">
        <v>785300</v>
      </c>
    </row>
    <row r="23" spans="1:11" s="209" customFormat="1" ht="27.95" customHeight="1">
      <c r="A23" s="47"/>
      <c r="B23" s="47"/>
      <c r="C23" s="218"/>
      <c r="D23" s="372"/>
      <c r="E23" s="373"/>
      <c r="F23" s="374"/>
      <c r="G23" s="374"/>
      <c r="H23" s="375"/>
      <c r="I23" s="376"/>
      <c r="J23" s="374"/>
      <c r="K23" s="47"/>
    </row>
    <row r="24" spans="1:11" s="3" customFormat="1" ht="26.1" customHeight="1">
      <c r="A24" s="44"/>
      <c r="B24" s="44"/>
      <c r="C24" s="48"/>
      <c r="D24" s="377"/>
      <c r="E24" s="4"/>
      <c r="F24" s="378"/>
      <c r="G24" s="378"/>
      <c r="H24" s="378"/>
      <c r="I24" s="378"/>
      <c r="J24" s="379"/>
      <c r="K24" s="45"/>
    </row>
    <row r="25" spans="1:11" s="3" customFormat="1" ht="26.1" customHeight="1">
      <c r="A25" s="49"/>
      <c r="B25" s="4"/>
      <c r="C25" s="4"/>
      <c r="D25" s="4"/>
      <c r="E25" s="4"/>
      <c r="F25" s="380"/>
      <c r="G25" s="4"/>
      <c r="H25" s="380"/>
      <c r="I25" s="4"/>
      <c r="J25" s="380"/>
      <c r="K25" s="4"/>
    </row>
    <row r="26" spans="1:11" s="3" customFormat="1" ht="26.1" customHeight="1">
      <c r="A26" s="4"/>
      <c r="B26" s="4"/>
      <c r="C26" s="4"/>
      <c r="D26" s="4"/>
      <c r="E26" s="381"/>
      <c r="F26" s="380"/>
      <c r="G26" s="4"/>
      <c r="H26" s="380"/>
      <c r="I26" s="4"/>
      <c r="J26" s="380"/>
      <c r="K26" s="4"/>
    </row>
    <row r="27" spans="1:11" s="3" customFormat="1" ht="26.1" customHeight="1">
      <c r="A27" s="44"/>
      <c r="B27" s="44"/>
      <c r="C27" s="50"/>
      <c r="D27" s="377"/>
      <c r="E27" s="381"/>
      <c r="F27" s="382"/>
      <c r="G27" s="382"/>
      <c r="H27" s="382"/>
      <c r="I27" s="378"/>
      <c r="J27" s="382"/>
      <c r="K27" s="45"/>
    </row>
    <row r="28" spans="1:11" s="3" customFormat="1" ht="26.1" customHeight="1">
      <c r="A28" s="44"/>
      <c r="B28" s="44"/>
      <c r="C28" s="48"/>
      <c r="D28" s="377"/>
      <c r="E28" s="382"/>
      <c r="F28" s="382"/>
      <c r="G28" s="382"/>
      <c r="H28" s="382"/>
      <c r="I28" s="378"/>
      <c r="J28" s="382"/>
      <c r="K28" s="45"/>
    </row>
    <row r="29" spans="1:11" s="3" customFormat="1" ht="26.1" customHeight="1">
      <c r="A29" s="44"/>
      <c r="B29" s="44"/>
      <c r="C29" s="44"/>
      <c r="D29" s="383"/>
      <c r="E29" s="382"/>
      <c r="F29" s="382"/>
      <c r="G29" s="382"/>
      <c r="H29" s="382"/>
      <c r="I29" s="378"/>
      <c r="J29" s="382"/>
      <c r="K29" s="45"/>
    </row>
    <row r="30" spans="1:11" s="3" customFormat="1" ht="26.1" customHeight="1">
      <c r="A30" s="44"/>
      <c r="B30" s="44"/>
      <c r="C30" s="44"/>
      <c r="D30" s="383"/>
      <c r="E30" s="382"/>
      <c r="F30" s="382"/>
      <c r="G30" s="382"/>
      <c r="H30" s="382"/>
      <c r="I30" s="378"/>
      <c r="J30" s="382"/>
      <c r="K30" s="45"/>
    </row>
    <row r="31" spans="1:11" s="3" customFormat="1" ht="26.1" customHeight="1">
      <c r="A31" s="44"/>
      <c r="B31" s="44"/>
      <c r="C31" s="44"/>
      <c r="D31" s="383"/>
      <c r="E31" s="382"/>
      <c r="F31" s="382"/>
      <c r="G31" s="382"/>
      <c r="H31" s="382"/>
      <c r="I31" s="378"/>
      <c r="J31" s="382"/>
      <c r="K31" s="45"/>
    </row>
    <row r="32" spans="1:11" s="3" customFormat="1" ht="26.1" customHeight="1">
      <c r="A32" s="44"/>
      <c r="B32" s="44"/>
      <c r="C32" s="44"/>
      <c r="D32" s="383"/>
      <c r="E32" s="382"/>
      <c r="F32" s="382"/>
      <c r="G32" s="382"/>
      <c r="H32" s="382"/>
      <c r="I32" s="378"/>
      <c r="J32" s="382"/>
      <c r="K32" s="45"/>
    </row>
    <row r="33" spans="1:11" s="3" customFormat="1" ht="26.1" customHeight="1">
      <c r="A33" s="44"/>
      <c r="B33" s="44"/>
      <c r="C33" s="44"/>
      <c r="D33" s="383"/>
      <c r="E33" s="382"/>
      <c r="F33" s="382"/>
      <c r="G33" s="382"/>
      <c r="H33" s="382"/>
      <c r="I33" s="378"/>
      <c r="J33" s="382"/>
      <c r="K33" s="45"/>
    </row>
    <row r="34" spans="1:11" s="3" customFormat="1" ht="26.1" customHeight="1">
      <c r="A34" s="44"/>
      <c r="B34" s="44"/>
      <c r="C34" s="44"/>
      <c r="D34" s="383"/>
      <c r="E34" s="382"/>
      <c r="F34" s="382"/>
      <c r="G34" s="382"/>
      <c r="H34" s="382"/>
      <c r="I34" s="378"/>
      <c r="J34" s="382"/>
      <c r="K34" s="45"/>
    </row>
    <row r="35" spans="1:11" s="3" customFormat="1" ht="26.1" customHeight="1">
      <c r="A35" s="44"/>
      <c r="B35" s="44"/>
      <c r="C35" s="44"/>
      <c r="D35" s="383"/>
      <c r="E35" s="382"/>
      <c r="F35" s="382"/>
      <c r="G35" s="382"/>
      <c r="H35" s="382"/>
      <c r="I35" s="378"/>
      <c r="J35" s="382"/>
      <c r="K35" s="45"/>
    </row>
    <row r="36" spans="1:11" s="3" customFormat="1" ht="26.1" customHeight="1">
      <c r="A36" s="44"/>
      <c r="B36" s="44"/>
      <c r="C36" s="44"/>
      <c r="D36" s="383"/>
      <c r="E36" s="382"/>
      <c r="F36" s="382"/>
      <c r="G36" s="382"/>
      <c r="H36" s="382"/>
      <c r="I36" s="378"/>
      <c r="J36" s="382"/>
      <c r="K36" s="45"/>
    </row>
    <row r="37" spans="1:11" s="3" customFormat="1" ht="26.1" customHeight="1">
      <c r="A37" s="44"/>
      <c r="B37" s="44"/>
      <c r="C37" s="44"/>
      <c r="D37" s="383"/>
      <c r="E37" s="382"/>
      <c r="F37" s="382"/>
      <c r="G37" s="382"/>
      <c r="H37" s="382"/>
      <c r="I37" s="378"/>
      <c r="J37" s="382"/>
      <c r="K37" s="45"/>
    </row>
    <row r="38" spans="1:11" s="3" customFormat="1" ht="26.1" customHeight="1">
      <c r="A38" s="44"/>
      <c r="B38" s="44"/>
      <c r="C38" s="44"/>
      <c r="D38" s="383"/>
      <c r="E38" s="382"/>
      <c r="F38" s="382"/>
      <c r="G38" s="382"/>
      <c r="H38" s="382"/>
      <c r="I38" s="378"/>
      <c r="J38" s="382"/>
      <c r="K38" s="45"/>
    </row>
    <row r="39" spans="1:11" s="3" customFormat="1" ht="26.1" customHeight="1">
      <c r="A39" s="44"/>
      <c r="B39" s="44"/>
      <c r="C39" s="44"/>
      <c r="D39" s="383"/>
      <c r="E39" s="382"/>
      <c r="F39" s="382"/>
      <c r="G39" s="382"/>
      <c r="H39" s="382"/>
      <c r="I39" s="378"/>
      <c r="J39" s="382"/>
      <c r="K39" s="45"/>
    </row>
    <row r="40" spans="1:11" s="3" customFormat="1" ht="26.1" customHeight="1">
      <c r="A40" s="44"/>
      <c r="B40" s="44"/>
      <c r="C40" s="44"/>
      <c r="D40" s="383"/>
      <c r="E40" s="382"/>
      <c r="F40" s="382"/>
      <c r="G40" s="382"/>
      <c r="H40" s="382"/>
      <c r="I40" s="378"/>
      <c r="J40" s="382"/>
      <c r="K40" s="45"/>
    </row>
    <row r="41" spans="1:11" s="3" customFormat="1" ht="26.1" customHeight="1">
      <c r="A41" s="44"/>
      <c r="B41" s="44"/>
      <c r="C41" s="44"/>
      <c r="D41" s="383"/>
      <c r="E41" s="382"/>
      <c r="F41" s="382"/>
      <c r="G41" s="382"/>
      <c r="H41" s="382"/>
      <c r="I41" s="378"/>
      <c r="J41" s="382"/>
      <c r="K41" s="45"/>
    </row>
    <row r="42" spans="1:11" s="3" customFormat="1" ht="26.1" customHeight="1">
      <c r="A42" s="44"/>
      <c r="B42" s="44"/>
      <c r="C42" s="44"/>
      <c r="D42" s="383"/>
      <c r="E42" s="382"/>
      <c r="F42" s="382"/>
      <c r="G42" s="382"/>
      <c r="H42" s="382"/>
      <c r="I42" s="378"/>
      <c r="J42" s="382"/>
      <c r="K42" s="45"/>
    </row>
    <row r="43" spans="1:11" s="3" customFormat="1" ht="26.1" customHeight="1">
      <c r="A43" s="44"/>
      <c r="B43" s="44"/>
      <c r="C43" s="44"/>
      <c r="D43" s="383"/>
      <c r="E43" s="382"/>
      <c r="F43" s="382"/>
      <c r="G43" s="382"/>
      <c r="H43" s="382"/>
      <c r="I43" s="378"/>
      <c r="J43" s="382"/>
      <c r="K43" s="45"/>
    </row>
    <row r="44" spans="1:11" s="3" customFormat="1" ht="26.1" customHeight="1">
      <c r="A44" s="44"/>
      <c r="B44" s="44"/>
      <c r="C44" s="44"/>
      <c r="D44" s="383"/>
      <c r="E44" s="382"/>
      <c r="F44" s="382"/>
      <c r="G44" s="382"/>
      <c r="H44" s="382"/>
      <c r="I44" s="378"/>
      <c r="J44" s="382"/>
      <c r="K44" s="45"/>
    </row>
    <row r="45" spans="1:11" s="3" customFormat="1" ht="26.1" customHeight="1">
      <c r="A45" s="44"/>
      <c r="B45" s="44"/>
      <c r="C45" s="44"/>
      <c r="D45" s="383"/>
      <c r="E45" s="382"/>
      <c r="F45" s="382"/>
      <c r="G45" s="382"/>
      <c r="H45" s="382"/>
      <c r="I45" s="378"/>
      <c r="J45" s="382"/>
      <c r="K45" s="45"/>
    </row>
    <row r="46" spans="1:11" s="3" customFormat="1" ht="26.1" customHeight="1">
      <c r="A46" s="44"/>
      <c r="B46" s="44"/>
      <c r="C46" s="44"/>
      <c r="D46" s="383"/>
      <c r="E46" s="382"/>
      <c r="F46" s="382"/>
      <c r="G46" s="382"/>
      <c r="H46" s="382"/>
      <c r="I46" s="378"/>
      <c r="J46" s="382"/>
      <c r="K46" s="45"/>
    </row>
    <row r="47" spans="1:11" s="3" customFormat="1" ht="26.1" customHeight="1">
      <c r="A47" s="44"/>
      <c r="B47" s="44"/>
      <c r="C47" s="44"/>
      <c r="D47" s="383"/>
      <c r="E47" s="382"/>
      <c r="F47" s="382"/>
      <c r="G47" s="382"/>
      <c r="H47" s="382"/>
      <c r="I47" s="378"/>
      <c r="J47" s="382"/>
      <c r="K47" s="45"/>
    </row>
    <row r="48" spans="1:11" s="3" customFormat="1" ht="26.1" customHeight="1">
      <c r="A48" s="44"/>
      <c r="B48" s="44"/>
      <c r="C48" s="44"/>
      <c r="D48" s="383"/>
      <c r="E48" s="382"/>
      <c r="F48" s="382"/>
      <c r="G48" s="382"/>
      <c r="H48" s="382"/>
      <c r="I48" s="378"/>
      <c r="J48" s="382"/>
      <c r="K48" s="45"/>
    </row>
    <row r="49" spans="1:11" s="3" customFormat="1" ht="26.1" customHeight="1">
      <c r="A49" s="44"/>
      <c r="B49" s="44"/>
      <c r="C49" s="44"/>
      <c r="D49" s="383"/>
      <c r="E49" s="382"/>
      <c r="F49" s="382"/>
      <c r="G49" s="382"/>
      <c r="H49" s="382"/>
      <c r="I49" s="378"/>
      <c r="J49" s="382"/>
      <c r="K49" s="45"/>
    </row>
    <row r="50" spans="1:11" s="3" customFormat="1" ht="26.1" customHeight="1">
      <c r="A50" s="44"/>
      <c r="B50" s="44"/>
      <c r="C50" s="44"/>
      <c r="D50" s="383"/>
      <c r="E50" s="382"/>
      <c r="F50" s="382"/>
      <c r="G50" s="382"/>
      <c r="H50" s="382"/>
      <c r="I50" s="378"/>
      <c r="J50" s="382"/>
      <c r="K50" s="45"/>
    </row>
    <row r="51" spans="1:11" s="3" customFormat="1" ht="26.1" customHeight="1">
      <c r="A51" s="44"/>
      <c r="B51" s="44"/>
      <c r="C51" s="44"/>
      <c r="D51" s="383"/>
      <c r="E51" s="382"/>
      <c r="F51" s="382"/>
      <c r="G51" s="382"/>
      <c r="H51" s="382"/>
      <c r="I51" s="378"/>
      <c r="J51" s="382"/>
      <c r="K51" s="45"/>
    </row>
    <row r="52" spans="1:11" s="3" customFormat="1" ht="26.1" customHeight="1">
      <c r="A52" s="44"/>
      <c r="B52" s="44"/>
      <c r="C52" s="44"/>
      <c r="D52" s="383"/>
      <c r="E52" s="382"/>
      <c r="F52" s="382"/>
      <c r="G52" s="382"/>
      <c r="H52" s="382"/>
      <c r="I52" s="378"/>
      <c r="J52" s="382"/>
      <c r="K52" s="45"/>
    </row>
    <row r="53" spans="1:11" s="3" customFormat="1" ht="26.1" customHeight="1">
      <c r="A53" s="44"/>
      <c r="B53" s="44"/>
      <c r="C53" s="44"/>
      <c r="D53" s="383"/>
      <c r="E53" s="382"/>
      <c r="F53" s="382"/>
      <c r="G53" s="382"/>
      <c r="H53" s="382"/>
      <c r="I53" s="378"/>
      <c r="J53" s="382"/>
      <c r="K53" s="45"/>
    </row>
    <row r="54" spans="1:11" s="3" customFormat="1" ht="26.1" customHeight="1">
      <c r="A54" s="44"/>
      <c r="B54" s="44"/>
      <c r="C54" s="44"/>
      <c r="D54" s="383"/>
      <c r="E54" s="382"/>
      <c r="F54" s="382"/>
      <c r="G54" s="382"/>
      <c r="H54" s="382"/>
      <c r="I54" s="378"/>
      <c r="J54" s="382"/>
      <c r="K54" s="45"/>
    </row>
    <row r="55" spans="1:11" s="3" customFormat="1" ht="26.1" customHeight="1">
      <c r="A55" s="44"/>
      <c r="B55" s="44"/>
      <c r="C55" s="44"/>
      <c r="D55" s="383"/>
      <c r="E55" s="382"/>
      <c r="F55" s="382"/>
      <c r="G55" s="382"/>
      <c r="H55" s="382"/>
      <c r="I55" s="378"/>
      <c r="J55" s="382"/>
      <c r="K55" s="45"/>
    </row>
    <row r="56" spans="1:11" s="3" customFormat="1" ht="26.1" customHeight="1">
      <c r="A56" s="44"/>
      <c r="B56" s="44"/>
      <c r="C56" s="44"/>
      <c r="D56" s="383"/>
      <c r="E56" s="382"/>
      <c r="F56" s="382"/>
      <c r="G56" s="382"/>
      <c r="H56" s="382"/>
      <c r="I56" s="378"/>
      <c r="J56" s="382"/>
      <c r="K56" s="45"/>
    </row>
    <row r="57" spans="1:11" s="3" customFormat="1" ht="26.1" customHeight="1">
      <c r="A57" s="44"/>
      <c r="B57" s="44"/>
      <c r="C57" s="44"/>
      <c r="D57" s="383"/>
      <c r="E57" s="382"/>
      <c r="F57" s="382"/>
      <c r="G57" s="382"/>
      <c r="H57" s="382"/>
      <c r="I57" s="378"/>
      <c r="J57" s="382"/>
      <c r="K57" s="45"/>
    </row>
    <row r="58" spans="1:11" s="3" customFormat="1" ht="26.1" customHeight="1">
      <c r="A58" s="44"/>
      <c r="B58" s="44"/>
      <c r="C58" s="44"/>
      <c r="D58" s="383"/>
      <c r="E58" s="382"/>
      <c r="F58" s="382"/>
      <c r="G58" s="382"/>
      <c r="H58" s="382"/>
      <c r="I58" s="378"/>
      <c r="J58" s="382"/>
      <c r="K58" s="45"/>
    </row>
    <row r="59" spans="1:11" s="3" customFormat="1" ht="26.1" customHeight="1">
      <c r="A59" s="44"/>
      <c r="B59" s="44"/>
      <c r="C59" s="44"/>
      <c r="D59" s="383"/>
      <c r="E59" s="382"/>
      <c r="F59" s="382"/>
      <c r="G59" s="382"/>
      <c r="H59" s="382"/>
      <c r="I59" s="378"/>
      <c r="J59" s="382"/>
      <c r="K59" s="45"/>
    </row>
    <row r="60" spans="1:11" s="3" customFormat="1" ht="26.1" customHeight="1">
      <c r="A60" s="44"/>
      <c r="B60" s="44"/>
      <c r="C60" s="44"/>
      <c r="D60" s="383"/>
      <c r="E60" s="382"/>
      <c r="F60" s="382"/>
      <c r="G60" s="382"/>
      <c r="H60" s="382"/>
      <c r="I60" s="378"/>
      <c r="J60" s="382"/>
      <c r="K60" s="45"/>
    </row>
    <row r="61" spans="1:11" s="3" customFormat="1" ht="26.1" customHeight="1">
      <c r="A61" s="44"/>
      <c r="B61" s="44"/>
      <c r="C61" s="44"/>
      <c r="D61" s="383"/>
      <c r="E61" s="382"/>
      <c r="F61" s="382"/>
      <c r="G61" s="382"/>
      <c r="H61" s="382"/>
      <c r="I61" s="378"/>
      <c r="J61" s="382"/>
      <c r="K61" s="45"/>
    </row>
    <row r="62" spans="1:11" s="3" customFormat="1" ht="26.1" customHeight="1">
      <c r="A62" s="44"/>
      <c r="B62" s="44"/>
      <c r="C62" s="44"/>
      <c r="D62" s="383"/>
      <c r="E62" s="382"/>
      <c r="F62" s="382"/>
      <c r="G62" s="382"/>
      <c r="H62" s="382"/>
      <c r="I62" s="378"/>
      <c r="J62" s="382"/>
      <c r="K62" s="45"/>
    </row>
    <row r="63" spans="1:11" s="3" customFormat="1" ht="26.1" customHeight="1">
      <c r="A63" s="44"/>
      <c r="B63" s="44"/>
      <c r="C63" s="44"/>
      <c r="D63" s="383"/>
      <c r="E63" s="382"/>
      <c r="F63" s="382"/>
      <c r="G63" s="382"/>
      <c r="H63" s="382"/>
      <c r="I63" s="378"/>
      <c r="J63" s="382"/>
      <c r="K63" s="45"/>
    </row>
    <row r="64" spans="1:11" s="3" customFormat="1" ht="26.1" customHeight="1">
      <c r="A64" s="44"/>
      <c r="B64" s="44"/>
      <c r="C64" s="44"/>
      <c r="D64" s="383"/>
      <c r="E64" s="382"/>
      <c r="F64" s="382"/>
      <c r="G64" s="382"/>
      <c r="H64" s="382"/>
      <c r="I64" s="378"/>
      <c r="J64" s="382"/>
      <c r="K64" s="45"/>
    </row>
    <row r="65" spans="1:11" s="3" customFormat="1" ht="26.1" customHeight="1">
      <c r="A65" s="44"/>
      <c r="B65" s="44"/>
      <c r="C65" s="44"/>
      <c r="D65" s="383"/>
      <c r="E65" s="382"/>
      <c r="F65" s="382"/>
      <c r="G65" s="382"/>
      <c r="H65" s="382"/>
      <c r="I65" s="378"/>
      <c r="J65" s="382"/>
      <c r="K65" s="45"/>
    </row>
    <row r="66" spans="1:11" s="3" customFormat="1" ht="26.1" customHeight="1">
      <c r="A66" s="44"/>
      <c r="B66" s="44"/>
      <c r="C66" s="44"/>
      <c r="D66" s="383"/>
      <c r="E66" s="382"/>
      <c r="F66" s="382"/>
      <c r="G66" s="382"/>
      <c r="H66" s="382"/>
      <c r="I66" s="378"/>
      <c r="J66" s="382"/>
      <c r="K66" s="45"/>
    </row>
    <row r="67" spans="1:11" s="3" customFormat="1" ht="26.1" customHeight="1">
      <c r="A67" s="44"/>
      <c r="B67" s="44"/>
      <c r="C67" s="44"/>
      <c r="D67" s="383"/>
      <c r="E67" s="382"/>
      <c r="F67" s="382"/>
      <c r="G67" s="382"/>
      <c r="H67" s="382"/>
      <c r="I67" s="378"/>
      <c r="J67" s="382"/>
      <c r="K67" s="45"/>
    </row>
    <row r="68" spans="1:11" s="3" customFormat="1" ht="26.1" customHeight="1">
      <c r="A68" s="44"/>
      <c r="B68" s="44"/>
      <c r="C68" s="44"/>
      <c r="D68" s="383"/>
      <c r="E68" s="382"/>
      <c r="F68" s="382"/>
      <c r="G68" s="382"/>
      <c r="H68" s="382"/>
      <c r="I68" s="378"/>
      <c r="J68" s="382"/>
      <c r="K68" s="45"/>
    </row>
    <row r="69" spans="1:11" s="3" customFormat="1" ht="26.1" customHeight="1">
      <c r="A69" s="44"/>
      <c r="B69" s="44"/>
      <c r="C69" s="44"/>
      <c r="D69" s="383"/>
      <c r="E69" s="382"/>
      <c r="F69" s="382"/>
      <c r="G69" s="382"/>
      <c r="H69" s="382"/>
      <c r="I69" s="378"/>
      <c r="J69" s="382"/>
      <c r="K69" s="45"/>
    </row>
    <row r="70" spans="1:11" s="3" customFormat="1" ht="26.1" customHeight="1">
      <c r="A70" s="44"/>
      <c r="B70" s="44"/>
      <c r="C70" s="44"/>
      <c r="D70" s="383"/>
      <c r="E70" s="382"/>
      <c r="F70" s="382"/>
      <c r="G70" s="382"/>
      <c r="H70" s="382"/>
      <c r="I70" s="378"/>
      <c r="J70" s="382"/>
      <c r="K70" s="45"/>
    </row>
    <row r="71" spans="1:11" s="3" customFormat="1" ht="26.1" customHeight="1">
      <c r="A71" s="44"/>
      <c r="B71" s="44"/>
      <c r="C71" s="44"/>
      <c r="D71" s="383"/>
      <c r="E71" s="382"/>
      <c r="F71" s="382"/>
      <c r="G71" s="382"/>
      <c r="H71" s="382"/>
      <c r="I71" s="378"/>
      <c r="J71" s="382"/>
      <c r="K71" s="45"/>
    </row>
    <row r="72" spans="1:11" s="3" customFormat="1" ht="26.1" customHeight="1">
      <c r="A72" s="44"/>
      <c r="B72" s="44"/>
      <c r="C72" s="44"/>
      <c r="D72" s="383"/>
      <c r="E72" s="382"/>
      <c r="F72" s="382"/>
      <c r="G72" s="382"/>
      <c r="H72" s="382"/>
      <c r="I72" s="378"/>
      <c r="J72" s="382"/>
      <c r="K72" s="45"/>
    </row>
    <row r="73" spans="1:11" s="3" customFormat="1" ht="26.1" customHeight="1">
      <c r="A73" s="44"/>
      <c r="B73" s="44"/>
      <c r="C73" s="44"/>
      <c r="D73" s="383"/>
      <c r="E73" s="382"/>
      <c r="F73" s="382"/>
      <c r="G73" s="382"/>
      <c r="H73" s="382"/>
      <c r="I73" s="378"/>
      <c r="J73" s="382"/>
      <c r="K73" s="45"/>
    </row>
    <row r="74" spans="1:11" s="3" customFormat="1" ht="26.1" customHeight="1">
      <c r="A74" s="44"/>
      <c r="B74" s="44"/>
      <c r="C74" s="44"/>
      <c r="D74" s="383"/>
      <c r="E74" s="382"/>
      <c r="F74" s="382"/>
      <c r="G74" s="382"/>
      <c r="H74" s="382"/>
      <c r="I74" s="378"/>
      <c r="J74" s="382"/>
      <c r="K74" s="45"/>
    </row>
    <row r="75" spans="1:11" s="3" customFormat="1" ht="26.1" customHeight="1">
      <c r="A75" s="44"/>
      <c r="B75" s="44"/>
      <c r="C75" s="44"/>
      <c r="D75" s="383"/>
      <c r="E75" s="382"/>
      <c r="F75" s="382"/>
      <c r="G75" s="382"/>
      <c r="H75" s="382"/>
      <c r="I75" s="378"/>
      <c r="J75" s="382"/>
      <c r="K75" s="45"/>
    </row>
    <row r="76" spans="1:11" s="3" customFormat="1" ht="26.1" customHeight="1">
      <c r="A76" s="44"/>
      <c r="B76" s="44"/>
      <c r="C76" s="44"/>
      <c r="D76" s="383"/>
      <c r="E76" s="382"/>
      <c r="F76" s="382"/>
      <c r="G76" s="382"/>
      <c r="H76" s="382"/>
      <c r="I76" s="378"/>
      <c r="J76" s="382"/>
      <c r="K76" s="45"/>
    </row>
    <row r="77" spans="1:11" s="3" customFormat="1" ht="26.1" customHeight="1">
      <c r="A77" s="44"/>
      <c r="B77" s="44"/>
      <c r="C77" s="44"/>
      <c r="D77" s="383"/>
      <c r="E77" s="382"/>
      <c r="F77" s="382"/>
      <c r="G77" s="382"/>
      <c r="H77" s="382"/>
      <c r="I77" s="378"/>
      <c r="J77" s="382"/>
      <c r="K77" s="45"/>
    </row>
    <row r="78" spans="1:11" s="3" customFormat="1" ht="26.1" customHeight="1">
      <c r="A78" s="44"/>
      <c r="B78" s="44"/>
      <c r="C78" s="44"/>
      <c r="D78" s="383"/>
      <c r="E78" s="382"/>
      <c r="F78" s="382"/>
      <c r="G78" s="382"/>
      <c r="H78" s="382"/>
      <c r="I78" s="378"/>
      <c r="J78" s="382"/>
      <c r="K78" s="45"/>
    </row>
    <row r="79" spans="1:11" s="3" customFormat="1" ht="26.1" customHeight="1">
      <c r="A79" s="44"/>
      <c r="B79" s="44"/>
      <c r="C79" s="44"/>
      <c r="D79" s="383"/>
      <c r="E79" s="382"/>
      <c r="F79" s="382"/>
      <c r="G79" s="382"/>
      <c r="H79" s="382"/>
      <c r="I79" s="378"/>
      <c r="J79" s="382"/>
      <c r="K79" s="45"/>
    </row>
    <row r="80" spans="1:11" s="3" customFormat="1" ht="26.1" customHeight="1">
      <c r="A80" s="44"/>
      <c r="B80" s="44"/>
      <c r="C80" s="44"/>
      <c r="D80" s="383"/>
      <c r="E80" s="382"/>
      <c r="F80" s="382"/>
      <c r="G80" s="382"/>
      <c r="H80" s="382"/>
      <c r="I80" s="378"/>
      <c r="J80" s="382"/>
      <c r="K80" s="45"/>
    </row>
    <row r="81" spans="1:11" s="3" customFormat="1" ht="26.1" customHeight="1">
      <c r="A81" s="44"/>
      <c r="B81" s="44"/>
      <c r="C81" s="44"/>
      <c r="D81" s="383"/>
      <c r="E81" s="382"/>
      <c r="F81" s="382"/>
      <c r="G81" s="382"/>
      <c r="H81" s="382"/>
      <c r="I81" s="378"/>
      <c r="J81" s="382"/>
      <c r="K81" s="45"/>
    </row>
  </sheetData>
  <mergeCells count="14">
    <mergeCell ref="A8:C8"/>
    <mergeCell ref="A5:A7"/>
    <mergeCell ref="B5:B7"/>
    <mergeCell ref="C5:C7"/>
    <mergeCell ref="D5:D7"/>
    <mergeCell ref="E5:J5"/>
    <mergeCell ref="I6:J6"/>
    <mergeCell ref="E6:F6"/>
    <mergeCell ref="G6:H6"/>
    <mergeCell ref="A1:K1"/>
    <mergeCell ref="A2:K2"/>
    <mergeCell ref="A3:K3"/>
    <mergeCell ref="A4:K4"/>
    <mergeCell ref="K5:K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B9" sqref="B9"/>
    </sheetView>
  </sheetViews>
  <sheetFormatPr defaultColWidth="9.140625" defaultRowHeight="22.5"/>
  <cols>
    <col min="1" max="1" width="7" style="21" customWidth="1"/>
    <col min="2" max="2" width="17.7109375" style="30" customWidth="1"/>
    <col min="3" max="3" width="22.85546875" style="21" customWidth="1"/>
    <col min="4" max="5" width="20.7109375" style="412" customWidth="1"/>
    <col min="6" max="6" width="10.7109375" style="412" customWidth="1"/>
    <col min="7" max="7" width="20.7109375" style="412" customWidth="1"/>
    <col min="8" max="8" width="10.7109375" style="412" customWidth="1"/>
    <col min="9" max="9" width="20.7109375" style="412" customWidth="1"/>
    <col min="10" max="10" width="10.7109375" style="413" customWidth="1"/>
    <col min="11" max="11" width="20.7109375" style="412" customWidth="1"/>
    <col min="12" max="12" width="12.5703125" style="1" customWidth="1"/>
    <col min="13" max="16384" width="9.140625" style="1"/>
  </cols>
  <sheetData>
    <row r="1" spans="1:11" s="75" customFormat="1" ht="30" customHeight="1">
      <c r="A1" s="641" t="s">
        <v>247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</row>
    <row r="2" spans="1:11" s="75" customFormat="1" ht="30" customHeight="1">
      <c r="A2" s="601" t="s">
        <v>121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</row>
    <row r="3" spans="1:11" s="75" customFormat="1" ht="30" customHeight="1">
      <c r="A3" s="601" t="str">
        <f>[3]จังหวัด!A3</f>
        <v>ข้อมูลสะสมตั้งแต่วันที่ 1 ตุลาคม 2568 ถึงวันที่ 15 พฤศจิกายน 2568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</row>
    <row r="4" spans="1:11" s="75" customFormat="1" ht="30" customHeight="1">
      <c r="A4" s="642" t="s">
        <v>108</v>
      </c>
      <c r="B4" s="642"/>
      <c r="C4" s="642"/>
      <c r="D4" s="642"/>
      <c r="E4" s="642"/>
      <c r="F4" s="642"/>
      <c r="G4" s="642"/>
      <c r="H4" s="642"/>
      <c r="I4" s="642"/>
      <c r="J4" s="642"/>
      <c r="K4" s="642"/>
    </row>
    <row r="5" spans="1:11" s="220" customFormat="1" ht="27.95" customHeight="1">
      <c r="A5" s="648" t="s">
        <v>216</v>
      </c>
      <c r="B5" s="609" t="s">
        <v>71</v>
      </c>
      <c r="C5" s="609" t="s">
        <v>72</v>
      </c>
      <c r="D5" s="646" t="s">
        <v>138</v>
      </c>
      <c r="E5" s="626" t="s">
        <v>147</v>
      </c>
      <c r="F5" s="643"/>
      <c r="G5" s="643"/>
      <c r="H5" s="643"/>
      <c r="I5" s="643"/>
      <c r="J5" s="643"/>
      <c r="K5" s="629" t="s">
        <v>4</v>
      </c>
    </row>
    <row r="6" spans="1:11" s="220" customFormat="1" ht="27.95" customHeight="1">
      <c r="A6" s="649"/>
      <c r="B6" s="650"/>
      <c r="C6" s="650"/>
      <c r="D6" s="647"/>
      <c r="E6" s="644" t="s">
        <v>110</v>
      </c>
      <c r="F6" s="645"/>
      <c r="G6" s="632" t="s">
        <v>84</v>
      </c>
      <c r="H6" s="633"/>
      <c r="I6" s="644" t="s">
        <v>246</v>
      </c>
      <c r="J6" s="645"/>
      <c r="K6" s="630"/>
    </row>
    <row r="7" spans="1:11" s="221" customFormat="1" ht="27.95" customHeight="1">
      <c r="A7" s="649"/>
      <c r="B7" s="650"/>
      <c r="C7" s="650"/>
      <c r="D7" s="647"/>
      <c r="E7" s="350" t="s">
        <v>107</v>
      </c>
      <c r="F7" s="384" t="s">
        <v>7</v>
      </c>
      <c r="G7" s="385" t="s">
        <v>107</v>
      </c>
      <c r="H7" s="385" t="s">
        <v>7</v>
      </c>
      <c r="I7" s="219" t="s">
        <v>107</v>
      </c>
      <c r="J7" s="384" t="s">
        <v>7</v>
      </c>
      <c r="K7" s="630"/>
    </row>
    <row r="8" spans="1:11" s="220" customFormat="1" ht="27.95" customHeight="1" thickBot="1">
      <c r="A8" s="222"/>
      <c r="B8" s="222"/>
      <c r="C8" s="223" t="s">
        <v>11</v>
      </c>
      <c r="D8" s="386">
        <v>44989729.879999995</v>
      </c>
      <c r="E8" s="386">
        <v>2613042.06</v>
      </c>
      <c r="F8" s="386">
        <v>5.8080856830430037</v>
      </c>
      <c r="G8" s="386">
        <v>1111286.42</v>
      </c>
      <c r="H8" s="386">
        <v>2.470089113591273</v>
      </c>
      <c r="I8" s="386">
        <v>3724328.4799999995</v>
      </c>
      <c r="J8" s="386">
        <v>8.2781747966342749</v>
      </c>
      <c r="K8" s="386">
        <v>41265401.399999991</v>
      </c>
    </row>
    <row r="9" spans="1:11" s="220" customFormat="1" ht="27.95" customHeight="1" thickTop="1">
      <c r="A9" s="224">
        <v>1</v>
      </c>
      <c r="B9" s="224">
        <v>1500400120</v>
      </c>
      <c r="C9" s="225" t="s">
        <v>153</v>
      </c>
      <c r="D9" s="387">
        <v>5461975.6799999997</v>
      </c>
      <c r="E9" s="388">
        <v>156528.65</v>
      </c>
      <c r="F9" s="389">
        <v>2.8657881171671566</v>
      </c>
      <c r="G9" s="389">
        <v>1039800</v>
      </c>
      <c r="H9" s="389">
        <v>19.03706755428102</v>
      </c>
      <c r="I9" s="389">
        <v>1196328.6499999999</v>
      </c>
      <c r="J9" s="389">
        <v>21.902855671448172</v>
      </c>
      <c r="K9" s="389">
        <v>4265647.0299999993</v>
      </c>
    </row>
    <row r="10" spans="1:11" s="220" customFormat="1" ht="27.95" customHeight="1">
      <c r="A10" s="73">
        <v>2</v>
      </c>
      <c r="B10" s="73">
        <v>1500400119</v>
      </c>
      <c r="C10" s="74" t="s">
        <v>78</v>
      </c>
      <c r="D10" s="390">
        <v>3949343.93</v>
      </c>
      <c r="E10" s="391">
        <v>398534.94</v>
      </c>
      <c r="F10" s="392">
        <v>10.091168231073762</v>
      </c>
      <c r="G10" s="392">
        <v>0</v>
      </c>
      <c r="H10" s="392">
        <v>0</v>
      </c>
      <c r="I10" s="392">
        <v>398534.94</v>
      </c>
      <c r="J10" s="392">
        <v>10.091168231073762</v>
      </c>
      <c r="K10" s="393">
        <v>3550808.99</v>
      </c>
    </row>
    <row r="11" spans="1:11" s="220" customFormat="1" ht="27.95" customHeight="1">
      <c r="A11" s="73">
        <v>3</v>
      </c>
      <c r="B11" s="73">
        <v>1500400121</v>
      </c>
      <c r="C11" s="74" t="s">
        <v>80</v>
      </c>
      <c r="D11" s="390">
        <v>2788100</v>
      </c>
      <c r="E11" s="391">
        <v>202114.94</v>
      </c>
      <c r="F11" s="392">
        <v>7.2491998134930595</v>
      </c>
      <c r="G11" s="392">
        <v>55586.42</v>
      </c>
      <c r="H11" s="392">
        <v>1.9937025214303647</v>
      </c>
      <c r="I11" s="392">
        <v>257701.36</v>
      </c>
      <c r="J11" s="392">
        <v>9.2429023349234249</v>
      </c>
      <c r="K11" s="393">
        <v>2530398.64</v>
      </c>
    </row>
    <row r="12" spans="1:11" s="220" customFormat="1" ht="27.95" customHeight="1">
      <c r="A12" s="73">
        <v>4</v>
      </c>
      <c r="B12" s="73">
        <v>1500400122</v>
      </c>
      <c r="C12" s="74" t="s">
        <v>81</v>
      </c>
      <c r="D12" s="390">
        <v>3439829</v>
      </c>
      <c r="E12" s="391">
        <v>306189.99</v>
      </c>
      <c r="F12" s="392">
        <v>8.9013142804482435</v>
      </c>
      <c r="G12" s="392">
        <v>9950</v>
      </c>
      <c r="H12" s="392">
        <v>0.28925856488796392</v>
      </c>
      <c r="I12" s="392">
        <v>316139.99</v>
      </c>
      <c r="J12" s="392">
        <v>9.1905728453362077</v>
      </c>
      <c r="K12" s="393">
        <v>3123689.01</v>
      </c>
    </row>
    <row r="13" spans="1:11" s="220" customFormat="1" ht="27.95" customHeight="1">
      <c r="A13" s="73">
        <v>5</v>
      </c>
      <c r="B13" s="73">
        <v>1500400123</v>
      </c>
      <c r="C13" s="74" t="s">
        <v>82</v>
      </c>
      <c r="D13" s="390">
        <v>3572000</v>
      </c>
      <c r="E13" s="391">
        <v>246141.12</v>
      </c>
      <c r="F13" s="392">
        <v>6.8908488241881303</v>
      </c>
      <c r="G13" s="392">
        <v>5950</v>
      </c>
      <c r="H13" s="392">
        <v>0.16657334826427772</v>
      </c>
      <c r="I13" s="392">
        <v>252091.12</v>
      </c>
      <c r="J13" s="392">
        <v>7.0574221724524078</v>
      </c>
      <c r="K13" s="393">
        <v>3319908.88</v>
      </c>
    </row>
    <row r="14" spans="1:11" s="220" customFormat="1" ht="27.95" customHeight="1">
      <c r="A14" s="73">
        <v>6</v>
      </c>
      <c r="B14" s="73">
        <v>1500400117</v>
      </c>
      <c r="C14" s="74" t="s">
        <v>137</v>
      </c>
      <c r="D14" s="390">
        <v>4423500</v>
      </c>
      <c r="E14" s="391">
        <v>295465.37</v>
      </c>
      <c r="F14" s="392">
        <v>6.679447722391771</v>
      </c>
      <c r="G14" s="392">
        <v>0</v>
      </c>
      <c r="H14" s="392">
        <v>0</v>
      </c>
      <c r="I14" s="392">
        <v>295465.37</v>
      </c>
      <c r="J14" s="392">
        <v>6.679447722391771</v>
      </c>
      <c r="K14" s="393">
        <v>4128034.63</v>
      </c>
    </row>
    <row r="15" spans="1:11" s="220" customFormat="1" ht="27.95" customHeight="1">
      <c r="A15" s="73">
        <v>7</v>
      </c>
      <c r="B15" s="73">
        <v>1500400114</v>
      </c>
      <c r="C15" s="74" t="s">
        <v>74</v>
      </c>
      <c r="D15" s="390">
        <v>3419717.98</v>
      </c>
      <c r="E15" s="391">
        <v>172448.69</v>
      </c>
      <c r="F15" s="392">
        <v>5.0427751939942134</v>
      </c>
      <c r="G15" s="392">
        <v>0</v>
      </c>
      <c r="H15" s="392">
        <v>0</v>
      </c>
      <c r="I15" s="392">
        <v>172448.69</v>
      </c>
      <c r="J15" s="392">
        <v>5.0427751939942134</v>
      </c>
      <c r="K15" s="393">
        <v>3247269.29</v>
      </c>
    </row>
    <row r="16" spans="1:11" s="220" customFormat="1" ht="27.95" customHeight="1">
      <c r="A16" s="73">
        <v>8</v>
      </c>
      <c r="B16" s="73">
        <v>1500400115</v>
      </c>
      <c r="C16" s="258" t="s">
        <v>75</v>
      </c>
      <c r="D16" s="390">
        <v>2960635.63</v>
      </c>
      <c r="E16" s="391">
        <v>147727.62</v>
      </c>
      <c r="F16" s="392">
        <v>4.9897264797829921</v>
      </c>
      <c r="G16" s="392">
        <v>0</v>
      </c>
      <c r="H16" s="392">
        <v>0</v>
      </c>
      <c r="I16" s="392">
        <v>147727.62</v>
      </c>
      <c r="J16" s="392">
        <v>4.9897264797829921</v>
      </c>
      <c r="K16" s="393">
        <v>2812908.01</v>
      </c>
    </row>
    <row r="17" spans="1:11" s="220" customFormat="1" ht="27.95" customHeight="1">
      <c r="A17" s="73">
        <v>9</v>
      </c>
      <c r="B17" s="327">
        <v>1500400113</v>
      </c>
      <c r="C17" s="74" t="s">
        <v>73</v>
      </c>
      <c r="D17" s="390">
        <v>4107391.37</v>
      </c>
      <c r="E17" s="391">
        <v>198556.4</v>
      </c>
      <c r="F17" s="392">
        <v>4.8341241949875355</v>
      </c>
      <c r="G17" s="392">
        <v>0</v>
      </c>
      <c r="H17" s="392">
        <v>0</v>
      </c>
      <c r="I17" s="392">
        <v>198556.4</v>
      </c>
      <c r="J17" s="392">
        <v>4.8341241949875355</v>
      </c>
      <c r="K17" s="393">
        <v>3908834.97</v>
      </c>
    </row>
    <row r="18" spans="1:11" s="220" customFormat="1" ht="27.95" customHeight="1">
      <c r="A18" s="73">
        <v>10</v>
      </c>
      <c r="B18" s="73">
        <v>1500400116</v>
      </c>
      <c r="C18" s="74" t="s">
        <v>76</v>
      </c>
      <c r="D18" s="390">
        <v>4965845.54</v>
      </c>
      <c r="E18" s="391">
        <v>239927.46</v>
      </c>
      <c r="F18" s="392">
        <v>4.8315530168503793</v>
      </c>
      <c r="G18" s="392">
        <v>0</v>
      </c>
      <c r="H18" s="392">
        <v>0</v>
      </c>
      <c r="I18" s="392">
        <v>239927.46</v>
      </c>
      <c r="J18" s="392">
        <v>4.8315530168503793</v>
      </c>
      <c r="K18" s="393">
        <v>4725918.08</v>
      </c>
    </row>
    <row r="19" spans="1:11" s="220" customFormat="1" ht="27.95" customHeight="1">
      <c r="A19" s="73">
        <v>11</v>
      </c>
      <c r="B19" s="73">
        <v>1500400118</v>
      </c>
      <c r="C19" s="74" t="s">
        <v>77</v>
      </c>
      <c r="D19" s="390">
        <v>5901390.75</v>
      </c>
      <c r="E19" s="391">
        <v>249406.88</v>
      </c>
      <c r="F19" s="392">
        <v>4.2262390437372748</v>
      </c>
      <c r="G19" s="392">
        <v>0</v>
      </c>
      <c r="H19" s="392">
        <v>0</v>
      </c>
      <c r="I19" s="392">
        <v>249406.88</v>
      </c>
      <c r="J19" s="392">
        <v>4.2262390437372748</v>
      </c>
      <c r="K19" s="392">
        <v>5651983.8700000001</v>
      </c>
    </row>
    <row r="20" spans="1:11" s="229" customFormat="1" ht="27.95" customHeight="1">
      <c r="A20" s="226"/>
      <c r="B20" s="227"/>
      <c r="C20" s="228"/>
      <c r="D20" s="394"/>
      <c r="E20" s="394"/>
      <c r="F20" s="395"/>
      <c r="G20" s="395"/>
      <c r="H20" s="395"/>
      <c r="I20" s="395"/>
      <c r="J20" s="396"/>
      <c r="K20" s="394"/>
    </row>
    <row r="21" spans="1:11" s="33" customFormat="1" ht="43.5" customHeight="1">
      <c r="A21" s="34"/>
      <c r="B21" s="35"/>
      <c r="C21" s="36"/>
      <c r="D21" s="397"/>
      <c r="E21" s="397"/>
      <c r="F21" s="398"/>
      <c r="G21" s="398"/>
      <c r="H21" s="398"/>
      <c r="I21" s="398"/>
      <c r="J21" s="399"/>
      <c r="K21" s="37"/>
    </row>
    <row r="22" spans="1:11" s="33" customFormat="1" ht="43.5" customHeight="1">
      <c r="A22" s="34"/>
      <c r="B22" s="38"/>
      <c r="C22" s="38" t="s">
        <v>154</v>
      </c>
      <c r="D22" s="400"/>
      <c r="E22" s="401"/>
      <c r="F22" s="401"/>
      <c r="G22" s="401"/>
      <c r="H22" s="401"/>
      <c r="I22" s="401"/>
      <c r="J22" s="402"/>
      <c r="K22" s="401"/>
    </row>
    <row r="23" spans="1:11" s="33" customFormat="1" ht="43.5" customHeight="1">
      <c r="A23" s="34"/>
      <c r="B23" s="38"/>
      <c r="C23" s="39" t="s">
        <v>123</v>
      </c>
      <c r="D23" s="400"/>
      <c r="E23" s="401">
        <f>17171349.63-E24</f>
        <v>13270849.629999999</v>
      </c>
      <c r="F23" s="401"/>
      <c r="G23" s="401"/>
      <c r="H23" s="401"/>
      <c r="I23" s="401"/>
      <c r="J23" s="402"/>
      <c r="K23" s="401"/>
    </row>
    <row r="24" spans="1:11" s="33" customFormat="1" ht="43.5" customHeight="1">
      <c r="A24" s="34"/>
      <c r="B24" s="38"/>
      <c r="C24" s="39" t="s">
        <v>8</v>
      </c>
      <c r="D24" s="400"/>
      <c r="E24" s="401">
        <v>3900500</v>
      </c>
      <c r="F24" s="401"/>
      <c r="G24" s="401"/>
      <c r="H24" s="401"/>
      <c r="I24" s="401"/>
      <c r="J24" s="402"/>
      <c r="K24" s="401"/>
    </row>
    <row r="25" spans="1:11" s="33" customFormat="1" ht="43.5" customHeight="1">
      <c r="A25" s="34"/>
      <c r="B25" s="38"/>
      <c r="C25" s="39" t="s">
        <v>124</v>
      </c>
      <c r="D25" s="400"/>
      <c r="E25" s="401"/>
      <c r="F25" s="401"/>
      <c r="G25" s="401"/>
      <c r="H25" s="401"/>
      <c r="I25" s="401"/>
      <c r="J25" s="402"/>
      <c r="K25" s="401"/>
    </row>
    <row r="26" spans="1:11" s="33" customFormat="1" ht="43.5" customHeight="1">
      <c r="A26" s="34"/>
      <c r="B26" s="38"/>
      <c r="C26" s="39" t="s">
        <v>125</v>
      </c>
      <c r="D26" s="400"/>
      <c r="E26" s="401">
        <f>58373920</f>
        <v>58373920</v>
      </c>
      <c r="F26" s="401"/>
      <c r="G26" s="401"/>
      <c r="H26" s="401"/>
      <c r="I26" s="401"/>
      <c r="J26" s="402"/>
      <c r="K26" s="401"/>
    </row>
    <row r="27" spans="1:11" s="33" customFormat="1" ht="43.5" customHeight="1">
      <c r="A27" s="34"/>
      <c r="B27" s="38"/>
      <c r="C27" s="34" t="s">
        <v>158</v>
      </c>
      <c r="D27" s="400"/>
      <c r="E27" s="403"/>
      <c r="F27" s="401"/>
      <c r="G27" s="401"/>
      <c r="H27" s="401"/>
      <c r="I27" s="401"/>
      <c r="J27" s="402"/>
      <c r="K27" s="401"/>
    </row>
    <row r="28" spans="1:11" s="33" customFormat="1" ht="43.5" customHeight="1">
      <c r="A28" s="34"/>
      <c r="B28" s="38"/>
      <c r="C28" s="39" t="s">
        <v>126</v>
      </c>
      <c r="D28" s="400"/>
      <c r="E28" s="401"/>
      <c r="F28" s="401"/>
      <c r="G28" s="401"/>
      <c r="H28" s="401"/>
      <c r="I28" s="401"/>
      <c r="J28" s="402"/>
      <c r="K28" s="401"/>
    </row>
    <row r="29" spans="1:11" s="33" customFormat="1" ht="43.5" customHeight="1">
      <c r="A29" s="34"/>
      <c r="B29" s="38"/>
      <c r="C29" s="39" t="s">
        <v>127</v>
      </c>
      <c r="D29" s="400"/>
      <c r="E29" s="403">
        <f>3501600-28000</f>
        <v>3473600</v>
      </c>
      <c r="F29" s="404"/>
      <c r="G29" s="34"/>
      <c r="H29" s="404"/>
      <c r="I29" s="34"/>
      <c r="J29" s="402"/>
      <c r="K29" s="401"/>
    </row>
    <row r="30" spans="1:11" s="33" customFormat="1" ht="43.5" customHeight="1">
      <c r="A30" s="34"/>
      <c r="B30" s="38"/>
      <c r="C30" s="34"/>
      <c r="D30" s="405"/>
      <c r="E30" s="406">
        <f>SUM(E23:E29)</f>
        <v>79018869.629999995</v>
      </c>
      <c r="F30" s="401"/>
      <c r="G30" s="401"/>
      <c r="H30" s="401"/>
      <c r="I30" s="401"/>
      <c r="J30" s="402"/>
      <c r="K30" s="401"/>
    </row>
    <row r="31" spans="1:11" s="40" customFormat="1" ht="43.5" customHeight="1">
      <c r="A31" s="41"/>
      <c r="B31" s="42"/>
      <c r="C31" s="41"/>
      <c r="D31" s="407"/>
      <c r="E31" s="407"/>
      <c r="F31" s="407"/>
      <c r="G31" s="407"/>
      <c r="H31" s="407"/>
      <c r="I31" s="407"/>
      <c r="J31" s="408"/>
      <c r="K31" s="407"/>
    </row>
    <row r="32" spans="1:11" s="32" customFormat="1" ht="43.5" customHeight="1">
      <c r="A32" s="36"/>
      <c r="B32" s="43"/>
      <c r="C32" s="36"/>
      <c r="D32" s="397"/>
      <c r="E32" s="397"/>
      <c r="F32" s="397"/>
      <c r="G32" s="397"/>
      <c r="H32" s="397"/>
      <c r="I32" s="397"/>
      <c r="J32" s="409"/>
      <c r="K32" s="397"/>
    </row>
    <row r="33" spans="1:11" s="32" customFormat="1" ht="43.5" customHeight="1">
      <c r="A33" s="36"/>
      <c r="B33" s="43"/>
      <c r="C33" s="36"/>
      <c r="D33" s="397"/>
      <c r="E33" s="397"/>
      <c r="F33" s="397"/>
      <c r="G33" s="397"/>
      <c r="H33" s="397"/>
      <c r="I33" s="397"/>
      <c r="J33" s="409"/>
      <c r="K33" s="397"/>
    </row>
    <row r="34" spans="1:11" s="32" customFormat="1" ht="43.5" customHeight="1">
      <c r="A34" s="36"/>
      <c r="B34" s="43"/>
      <c r="C34" s="36"/>
      <c r="D34" s="397"/>
      <c r="E34" s="397"/>
      <c r="F34" s="397"/>
      <c r="G34" s="397"/>
      <c r="H34" s="397"/>
      <c r="I34" s="397"/>
      <c r="J34" s="409"/>
      <c r="K34" s="397"/>
    </row>
    <row r="35" spans="1:11" s="32" customFormat="1" ht="43.5" customHeight="1">
      <c r="A35" s="36"/>
      <c r="B35" s="43"/>
      <c r="C35" s="36"/>
      <c r="D35" s="410"/>
      <c r="E35" s="410"/>
      <c r="F35" s="397"/>
      <c r="G35" s="397"/>
      <c r="H35" s="397"/>
      <c r="I35" s="397"/>
      <c r="J35" s="409"/>
      <c r="K35" s="397"/>
    </row>
    <row r="36" spans="1:11" s="32" customFormat="1" ht="43.5" customHeight="1">
      <c r="A36" s="36"/>
      <c r="B36" s="43"/>
      <c r="C36" s="36"/>
      <c r="D36" s="410"/>
      <c r="E36" s="410"/>
      <c r="F36" s="397"/>
      <c r="G36" s="397"/>
      <c r="H36" s="397"/>
      <c r="I36" s="397"/>
      <c r="J36" s="409"/>
      <c r="K36" s="397"/>
    </row>
    <row r="37" spans="1:11" s="32" customFormat="1" ht="43.5" customHeight="1">
      <c r="A37" s="36"/>
      <c r="B37" s="43"/>
      <c r="C37" s="36"/>
      <c r="D37" s="410"/>
      <c r="E37" s="410"/>
      <c r="F37" s="397"/>
      <c r="G37" s="397"/>
      <c r="H37" s="397"/>
      <c r="I37" s="397"/>
      <c r="J37" s="409"/>
      <c r="K37" s="397"/>
    </row>
    <row r="38" spans="1:11" s="2" customFormat="1" ht="43.5" customHeight="1">
      <c r="A38" s="21"/>
      <c r="B38" s="30"/>
      <c r="C38" s="21"/>
      <c r="D38" s="411"/>
      <c r="E38" s="411"/>
      <c r="F38" s="412"/>
      <c r="G38" s="412"/>
      <c r="H38" s="412"/>
      <c r="I38" s="412"/>
      <c r="J38" s="413"/>
      <c r="K38" s="412"/>
    </row>
    <row r="39" spans="1:11" s="2" customFormat="1" ht="43.5" customHeight="1">
      <c r="A39" s="21"/>
      <c r="B39" s="30"/>
      <c r="C39" s="21"/>
      <c r="D39" s="411"/>
      <c r="E39" s="411"/>
      <c r="F39" s="412"/>
      <c r="G39" s="412"/>
      <c r="H39" s="412"/>
      <c r="I39" s="412"/>
      <c r="J39" s="413"/>
      <c r="K39" s="412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A8" sqref="A8:C8"/>
    </sheetView>
  </sheetViews>
  <sheetFormatPr defaultColWidth="9.140625" defaultRowHeight="27.75"/>
  <cols>
    <col min="1" max="1" width="7.42578125" style="21" customWidth="1"/>
    <col min="2" max="2" width="17.7109375" style="30" customWidth="1"/>
    <col min="3" max="3" width="19.42578125" style="21" customWidth="1"/>
    <col min="4" max="4" width="22.7109375" style="412" bestFit="1" customWidth="1"/>
    <col min="5" max="5" width="22.28515625" style="412" bestFit="1" customWidth="1"/>
    <col min="6" max="6" width="10.7109375" style="428" customWidth="1"/>
    <col min="7" max="7" width="20.7109375" style="412" customWidth="1"/>
    <col min="8" max="8" width="10.7109375" style="429" customWidth="1"/>
    <col min="9" max="9" width="22.5703125" style="412" customWidth="1"/>
    <col min="10" max="10" width="10.7109375" style="429" customWidth="1"/>
    <col min="11" max="11" width="20.7109375" style="427" customWidth="1"/>
    <col min="12" max="12" width="9.140625" style="270"/>
    <col min="13" max="16384" width="9.140625" style="2"/>
  </cols>
  <sheetData>
    <row r="1" spans="1:11" s="75" customFormat="1" ht="30" customHeight="1">
      <c r="A1" s="601" t="s">
        <v>247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</row>
    <row r="2" spans="1:11" s="75" customFormat="1" ht="30" customHeight="1">
      <c r="A2" s="601" t="s">
        <v>161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</row>
    <row r="3" spans="1:11" s="75" customFormat="1" ht="30" customHeight="1">
      <c r="A3" s="601" t="str">
        <f>[3]จังหวัด!A3</f>
        <v>ข้อมูลสะสมตั้งแต่วันที่ 1 ตุลาคม 2568 ถึงวันที่ 15 พฤศจิกายน 2568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</row>
    <row r="4" spans="1:11" s="75" customFormat="1" ht="30" customHeight="1">
      <c r="A4" s="628" t="s">
        <v>108</v>
      </c>
      <c r="B4" s="628"/>
      <c r="C4" s="628"/>
      <c r="D4" s="628"/>
      <c r="E4" s="628"/>
      <c r="F4" s="628"/>
      <c r="G4" s="628"/>
      <c r="H4" s="628"/>
      <c r="I4" s="628"/>
      <c r="J4" s="628"/>
      <c r="K4" s="628"/>
    </row>
    <row r="5" spans="1:11" s="220" customFormat="1" ht="27.95" customHeight="1">
      <c r="A5" s="648" t="s">
        <v>216</v>
      </c>
      <c r="B5" s="609" t="s">
        <v>71</v>
      </c>
      <c r="C5" s="609" t="s">
        <v>72</v>
      </c>
      <c r="D5" s="652" t="s">
        <v>128</v>
      </c>
      <c r="E5" s="655" t="s">
        <v>132</v>
      </c>
      <c r="F5" s="656"/>
      <c r="G5" s="656"/>
      <c r="H5" s="656"/>
      <c r="I5" s="656"/>
      <c r="J5" s="657"/>
      <c r="K5" s="658" t="s">
        <v>4</v>
      </c>
    </row>
    <row r="6" spans="1:11" s="221" customFormat="1" ht="27.95" customHeight="1">
      <c r="A6" s="649"/>
      <c r="B6" s="650"/>
      <c r="C6" s="650"/>
      <c r="D6" s="653"/>
      <c r="E6" s="644" t="s">
        <v>110</v>
      </c>
      <c r="F6" s="645"/>
      <c r="G6" s="661" t="s">
        <v>84</v>
      </c>
      <c r="H6" s="662"/>
      <c r="I6" s="632" t="s">
        <v>246</v>
      </c>
      <c r="J6" s="633"/>
      <c r="K6" s="659"/>
    </row>
    <row r="7" spans="1:11" s="220" customFormat="1" ht="27.95" customHeight="1">
      <c r="A7" s="651"/>
      <c r="B7" s="610"/>
      <c r="C7" s="610"/>
      <c r="D7" s="654"/>
      <c r="E7" s="350" t="s">
        <v>107</v>
      </c>
      <c r="F7" s="414" t="s">
        <v>7</v>
      </c>
      <c r="G7" s="385" t="s">
        <v>107</v>
      </c>
      <c r="H7" s="415" t="s">
        <v>7</v>
      </c>
      <c r="I7" s="385" t="s">
        <v>107</v>
      </c>
      <c r="J7" s="415" t="s">
        <v>7</v>
      </c>
      <c r="K7" s="660"/>
    </row>
    <row r="8" spans="1:11" s="220" customFormat="1" ht="27.95" customHeight="1" thickBot="1">
      <c r="A8" s="634" t="s">
        <v>11</v>
      </c>
      <c r="B8" s="635"/>
      <c r="C8" s="636"/>
      <c r="D8" s="386">
        <v>804363800.46000016</v>
      </c>
      <c r="E8" s="386">
        <v>43934804.920000009</v>
      </c>
      <c r="F8" s="386">
        <v>5.4620564593874734</v>
      </c>
      <c r="G8" s="386">
        <v>531390</v>
      </c>
      <c r="H8" s="386">
        <v>6.6063390681692577E-2</v>
      </c>
      <c r="I8" s="386">
        <v>44466194.920000009</v>
      </c>
      <c r="J8" s="386">
        <v>5.5281198500691664</v>
      </c>
      <c r="K8" s="386">
        <v>759897605.53999984</v>
      </c>
    </row>
    <row r="9" spans="1:11" s="220" customFormat="1" ht="27.95" customHeight="1" thickTop="1">
      <c r="A9" s="224">
        <v>1</v>
      </c>
      <c r="B9" s="224">
        <v>1500400098</v>
      </c>
      <c r="C9" s="225" t="s">
        <v>69</v>
      </c>
      <c r="D9" s="416">
        <v>10388050</v>
      </c>
      <c r="E9" s="416">
        <v>2780040.36</v>
      </c>
      <c r="F9" s="389">
        <v>26.761907769023061</v>
      </c>
      <c r="G9" s="416">
        <v>0</v>
      </c>
      <c r="H9" s="417">
        <v>0</v>
      </c>
      <c r="I9" s="416">
        <v>2780040.36</v>
      </c>
      <c r="J9" s="389">
        <v>26.761907769023061</v>
      </c>
      <c r="K9" s="418">
        <v>7608009.6400000006</v>
      </c>
    </row>
    <row r="10" spans="1:11" s="220" customFormat="1" ht="27.95" customHeight="1">
      <c r="A10" s="73">
        <v>2</v>
      </c>
      <c r="B10" s="73">
        <v>1500400086</v>
      </c>
      <c r="C10" s="74" t="s">
        <v>104</v>
      </c>
      <c r="D10" s="419">
        <v>7884445.21</v>
      </c>
      <c r="E10" s="419">
        <v>1023413.21</v>
      </c>
      <c r="F10" s="392">
        <v>12.980155010805129</v>
      </c>
      <c r="G10" s="419">
        <v>0</v>
      </c>
      <c r="H10" s="420">
        <v>0</v>
      </c>
      <c r="I10" s="419">
        <v>1023413.21</v>
      </c>
      <c r="J10" s="392">
        <v>12.980155010805129</v>
      </c>
      <c r="K10" s="421">
        <v>6861032</v>
      </c>
    </row>
    <row r="11" spans="1:11" s="220" customFormat="1" ht="27.95" customHeight="1">
      <c r="A11" s="73">
        <v>3</v>
      </c>
      <c r="B11" s="73">
        <v>1500400088</v>
      </c>
      <c r="C11" s="74" t="s">
        <v>62</v>
      </c>
      <c r="D11" s="419">
        <v>4720000</v>
      </c>
      <c r="E11" s="419">
        <v>489856.2</v>
      </c>
      <c r="F11" s="392">
        <v>10.378309322033898</v>
      </c>
      <c r="G11" s="419">
        <v>0</v>
      </c>
      <c r="H11" s="420">
        <v>0</v>
      </c>
      <c r="I11" s="419">
        <v>489856.2</v>
      </c>
      <c r="J11" s="392">
        <v>10.378309322033898</v>
      </c>
      <c r="K11" s="421">
        <v>4230143.8</v>
      </c>
    </row>
    <row r="12" spans="1:11" s="220" customFormat="1" ht="27.95" customHeight="1">
      <c r="A12" s="73">
        <v>4</v>
      </c>
      <c r="B12" s="73">
        <v>1500400039</v>
      </c>
      <c r="C12" s="74" t="s">
        <v>30</v>
      </c>
      <c r="D12" s="419">
        <v>5300720</v>
      </c>
      <c r="E12" s="419">
        <v>542504.99</v>
      </c>
      <c r="F12" s="392">
        <v>10.234552853197302</v>
      </c>
      <c r="G12" s="419">
        <v>0</v>
      </c>
      <c r="H12" s="420">
        <v>0</v>
      </c>
      <c r="I12" s="419">
        <v>542504.99</v>
      </c>
      <c r="J12" s="392">
        <v>10.234552853197302</v>
      </c>
      <c r="K12" s="421">
        <v>4758215.01</v>
      </c>
    </row>
    <row r="13" spans="1:11" s="220" customFormat="1" ht="27.95" customHeight="1">
      <c r="A13" s="73">
        <v>5</v>
      </c>
      <c r="B13" s="73">
        <v>1500400094</v>
      </c>
      <c r="C13" s="74" t="s">
        <v>22</v>
      </c>
      <c r="D13" s="419">
        <v>9028000</v>
      </c>
      <c r="E13" s="419">
        <v>781776.01</v>
      </c>
      <c r="F13" s="392">
        <v>8.6594595702259642</v>
      </c>
      <c r="G13" s="419">
        <v>140000</v>
      </c>
      <c r="H13" s="420">
        <v>1.5507310589277803</v>
      </c>
      <c r="I13" s="419">
        <v>921776.01</v>
      </c>
      <c r="J13" s="392">
        <v>10.210190629153743</v>
      </c>
      <c r="K13" s="421">
        <v>8106223.9900000002</v>
      </c>
    </row>
    <row r="14" spans="1:11" s="220" customFormat="1" ht="27.95" customHeight="1">
      <c r="A14" s="73">
        <v>6</v>
      </c>
      <c r="B14" s="73">
        <v>1500400091</v>
      </c>
      <c r="C14" s="74" t="s">
        <v>64</v>
      </c>
      <c r="D14" s="419">
        <v>7939253.6100000003</v>
      </c>
      <c r="E14" s="419">
        <v>762006.85</v>
      </c>
      <c r="F14" s="392">
        <v>9.5979658470690925</v>
      </c>
      <c r="G14" s="419">
        <v>0</v>
      </c>
      <c r="H14" s="420">
        <v>0</v>
      </c>
      <c r="I14" s="419">
        <v>762006.85</v>
      </c>
      <c r="J14" s="392">
        <v>9.5979658470690925</v>
      </c>
      <c r="K14" s="421">
        <v>7177246.7600000007</v>
      </c>
    </row>
    <row r="15" spans="1:11" s="220" customFormat="1" ht="27.95" customHeight="1">
      <c r="A15" s="73">
        <v>7</v>
      </c>
      <c r="B15" s="73">
        <v>1500400045</v>
      </c>
      <c r="C15" s="74" t="s">
        <v>93</v>
      </c>
      <c r="D15" s="419">
        <v>22753823.359999999</v>
      </c>
      <c r="E15" s="419">
        <v>2043807.53</v>
      </c>
      <c r="F15" s="392">
        <v>8.982259806028484</v>
      </c>
      <c r="G15" s="419">
        <v>0</v>
      </c>
      <c r="H15" s="420">
        <v>0</v>
      </c>
      <c r="I15" s="419">
        <v>2043807.53</v>
      </c>
      <c r="J15" s="392">
        <v>8.982259806028484</v>
      </c>
      <c r="K15" s="421">
        <v>20710015.829999998</v>
      </c>
    </row>
    <row r="16" spans="1:11" s="220" customFormat="1" ht="27.95" customHeight="1">
      <c r="A16" s="73">
        <v>8</v>
      </c>
      <c r="B16" s="73">
        <v>1500400052</v>
      </c>
      <c r="C16" s="74" t="s">
        <v>39</v>
      </c>
      <c r="D16" s="419">
        <v>10627521.26</v>
      </c>
      <c r="E16" s="419">
        <v>898133.34</v>
      </c>
      <c r="F16" s="392">
        <v>8.4510142866559654</v>
      </c>
      <c r="G16" s="419">
        <v>0</v>
      </c>
      <c r="H16" s="420">
        <v>0</v>
      </c>
      <c r="I16" s="419">
        <v>898133.34</v>
      </c>
      <c r="J16" s="392">
        <v>8.4510142866559654</v>
      </c>
      <c r="K16" s="421">
        <v>9729387.9199999999</v>
      </c>
    </row>
    <row r="17" spans="1:11" s="220" customFormat="1" ht="27.95" customHeight="1">
      <c r="A17" s="73">
        <v>9</v>
      </c>
      <c r="B17" s="73">
        <v>1500400085</v>
      </c>
      <c r="C17" s="74" t="s">
        <v>60</v>
      </c>
      <c r="D17" s="419">
        <v>17958857.809999999</v>
      </c>
      <c r="E17" s="419">
        <v>1158276.8400000001</v>
      </c>
      <c r="F17" s="392">
        <v>6.4496130670127521</v>
      </c>
      <c r="G17" s="419">
        <v>241000</v>
      </c>
      <c r="H17" s="420">
        <v>1.3419561675342426</v>
      </c>
      <c r="I17" s="419">
        <v>1399276.84</v>
      </c>
      <c r="J17" s="392">
        <v>7.7915692345469942</v>
      </c>
      <c r="K17" s="421">
        <v>16559580.969999999</v>
      </c>
    </row>
    <row r="18" spans="1:11" s="220" customFormat="1" ht="27.95" customHeight="1">
      <c r="A18" s="73">
        <v>10</v>
      </c>
      <c r="B18" s="73">
        <v>1500400032</v>
      </c>
      <c r="C18" s="74" t="s">
        <v>89</v>
      </c>
      <c r="D18" s="419">
        <v>10268079.66</v>
      </c>
      <c r="E18" s="419">
        <v>765030.93</v>
      </c>
      <c r="F18" s="392">
        <v>7.4505745507626884</v>
      </c>
      <c r="G18" s="419">
        <v>0</v>
      </c>
      <c r="H18" s="420">
        <v>0</v>
      </c>
      <c r="I18" s="419">
        <v>765030.93</v>
      </c>
      <c r="J18" s="392">
        <v>7.4505745507626884</v>
      </c>
      <c r="K18" s="421">
        <v>9503048.7300000004</v>
      </c>
    </row>
    <row r="19" spans="1:11" s="220" customFormat="1" ht="27.95" customHeight="1">
      <c r="A19" s="73">
        <v>11</v>
      </c>
      <c r="B19" s="73">
        <v>1500400060</v>
      </c>
      <c r="C19" s="74" t="s">
        <v>98</v>
      </c>
      <c r="D19" s="419">
        <v>18993544.199999999</v>
      </c>
      <c r="E19" s="419">
        <v>1341001.57</v>
      </c>
      <c r="F19" s="392">
        <v>7.0603019419619431</v>
      </c>
      <c r="G19" s="419">
        <v>0</v>
      </c>
      <c r="H19" s="420">
        <v>0</v>
      </c>
      <c r="I19" s="419">
        <v>1341001.57</v>
      </c>
      <c r="J19" s="392">
        <v>7.0603019419619431</v>
      </c>
      <c r="K19" s="421">
        <v>17652542.629999999</v>
      </c>
    </row>
    <row r="20" spans="1:11" s="220" customFormat="1" ht="27.95" customHeight="1">
      <c r="A20" s="73">
        <v>12</v>
      </c>
      <c r="B20" s="73">
        <v>1500400056</v>
      </c>
      <c r="C20" s="74" t="s">
        <v>43</v>
      </c>
      <c r="D20" s="419">
        <v>13803976.970000001</v>
      </c>
      <c r="E20" s="419">
        <v>935242.42</v>
      </c>
      <c r="F20" s="392">
        <v>6.7751664758101953</v>
      </c>
      <c r="G20" s="419">
        <v>0</v>
      </c>
      <c r="H20" s="420">
        <v>0</v>
      </c>
      <c r="I20" s="419">
        <v>935242.42</v>
      </c>
      <c r="J20" s="392">
        <v>6.7751664758101953</v>
      </c>
      <c r="K20" s="421">
        <v>12868734.550000001</v>
      </c>
    </row>
    <row r="21" spans="1:11" s="220" customFormat="1" ht="27.95" customHeight="1">
      <c r="A21" s="73">
        <v>13</v>
      </c>
      <c r="B21" s="73">
        <v>1500400092</v>
      </c>
      <c r="C21" s="74" t="s">
        <v>65</v>
      </c>
      <c r="D21" s="419">
        <v>13618680</v>
      </c>
      <c r="E21" s="419">
        <v>917491.07</v>
      </c>
      <c r="F21" s="392">
        <v>6.7370043939647601</v>
      </c>
      <c r="G21" s="419">
        <v>0</v>
      </c>
      <c r="H21" s="420">
        <v>0</v>
      </c>
      <c r="I21" s="419">
        <v>917491.07</v>
      </c>
      <c r="J21" s="392">
        <v>6.7370043939647601</v>
      </c>
      <c r="K21" s="421">
        <v>12701188.93</v>
      </c>
    </row>
    <row r="22" spans="1:11" s="220" customFormat="1" ht="27.95" customHeight="1">
      <c r="A22" s="73">
        <v>14</v>
      </c>
      <c r="B22" s="73">
        <v>1500400047</v>
      </c>
      <c r="C22" s="74" t="s">
        <v>94</v>
      </c>
      <c r="D22" s="419">
        <v>13666590.42</v>
      </c>
      <c r="E22" s="419">
        <v>886914.82</v>
      </c>
      <c r="F22" s="392">
        <v>6.4896568401001371</v>
      </c>
      <c r="G22" s="419">
        <v>21175</v>
      </c>
      <c r="H22" s="420">
        <v>0.15493988880366255</v>
      </c>
      <c r="I22" s="419">
        <v>908089.82</v>
      </c>
      <c r="J22" s="392">
        <v>6.6445967289037995</v>
      </c>
      <c r="K22" s="421">
        <v>12758500.6</v>
      </c>
    </row>
    <row r="23" spans="1:11" s="220" customFormat="1" ht="27.95" customHeight="1">
      <c r="A23" s="73">
        <v>15</v>
      </c>
      <c r="B23" s="73">
        <v>1500400044</v>
      </c>
      <c r="C23" s="74" t="s">
        <v>35</v>
      </c>
      <c r="D23" s="419">
        <v>18089765.289999999</v>
      </c>
      <c r="E23" s="419">
        <v>1191725.97</v>
      </c>
      <c r="F23" s="392">
        <v>6.5878465026784214</v>
      </c>
      <c r="G23" s="419">
        <v>0</v>
      </c>
      <c r="H23" s="420">
        <v>0</v>
      </c>
      <c r="I23" s="419">
        <v>1191725.97</v>
      </c>
      <c r="J23" s="392">
        <v>6.5878465026784214</v>
      </c>
      <c r="K23" s="421">
        <v>16898039.32</v>
      </c>
    </row>
    <row r="24" spans="1:11" s="220" customFormat="1" ht="27.95" customHeight="1">
      <c r="A24" s="73">
        <v>16</v>
      </c>
      <c r="B24" s="73">
        <v>1500400029</v>
      </c>
      <c r="C24" s="74" t="s">
        <v>87</v>
      </c>
      <c r="D24" s="419">
        <v>10437495.210000001</v>
      </c>
      <c r="E24" s="419">
        <v>677362.36</v>
      </c>
      <c r="F24" s="392">
        <v>6.4897022357531693</v>
      </c>
      <c r="G24" s="419">
        <v>0</v>
      </c>
      <c r="H24" s="420">
        <v>0</v>
      </c>
      <c r="I24" s="419">
        <v>677362.36</v>
      </c>
      <c r="J24" s="392">
        <v>6.4897022357531693</v>
      </c>
      <c r="K24" s="421">
        <v>9760132.8500000015</v>
      </c>
    </row>
    <row r="25" spans="1:11" s="220" customFormat="1" ht="27.95" customHeight="1">
      <c r="A25" s="73">
        <v>17</v>
      </c>
      <c r="B25" s="73">
        <v>1500400084</v>
      </c>
      <c r="C25" s="74" t="s">
        <v>15</v>
      </c>
      <c r="D25" s="419">
        <v>7535279.6600000001</v>
      </c>
      <c r="E25" s="419">
        <v>488899.03</v>
      </c>
      <c r="F25" s="392">
        <v>6.4881338458511832</v>
      </c>
      <c r="G25" s="419">
        <v>0</v>
      </c>
      <c r="H25" s="420">
        <v>0</v>
      </c>
      <c r="I25" s="419">
        <v>488899.03</v>
      </c>
      <c r="J25" s="392">
        <v>6.4881338458511832</v>
      </c>
      <c r="K25" s="421">
        <v>7046380.6299999999</v>
      </c>
    </row>
    <row r="26" spans="1:11" s="220" customFormat="1" ht="27.95" customHeight="1">
      <c r="A26" s="73">
        <v>18</v>
      </c>
      <c r="B26" s="73">
        <v>1500400096</v>
      </c>
      <c r="C26" s="74" t="s">
        <v>106</v>
      </c>
      <c r="D26" s="419">
        <v>10881448.82</v>
      </c>
      <c r="E26" s="419">
        <v>694991.8</v>
      </c>
      <c r="F26" s="392">
        <v>6.3869417712337313</v>
      </c>
      <c r="G26" s="419">
        <v>0</v>
      </c>
      <c r="H26" s="420">
        <v>0</v>
      </c>
      <c r="I26" s="419">
        <v>694991.8</v>
      </c>
      <c r="J26" s="392">
        <v>6.3869417712337313</v>
      </c>
      <c r="K26" s="421">
        <v>10186457.02</v>
      </c>
    </row>
    <row r="27" spans="1:11" s="220" customFormat="1" ht="27.95" customHeight="1">
      <c r="A27" s="73">
        <v>19</v>
      </c>
      <c r="B27" s="73">
        <v>1500400034</v>
      </c>
      <c r="C27" s="74" t="s">
        <v>27</v>
      </c>
      <c r="D27" s="419">
        <v>7738294.0300000003</v>
      </c>
      <c r="E27" s="419">
        <v>481777.78</v>
      </c>
      <c r="F27" s="392">
        <v>6.2258913674284351</v>
      </c>
      <c r="G27" s="419">
        <v>0</v>
      </c>
      <c r="H27" s="420">
        <v>0</v>
      </c>
      <c r="I27" s="419">
        <v>481777.78</v>
      </c>
      <c r="J27" s="392">
        <v>6.2258913674284351</v>
      </c>
      <c r="K27" s="421">
        <v>7256516.25</v>
      </c>
    </row>
    <row r="28" spans="1:11" s="220" customFormat="1" ht="27.95" customHeight="1">
      <c r="A28" s="73">
        <v>20</v>
      </c>
      <c r="B28" s="73">
        <v>1500400082</v>
      </c>
      <c r="C28" s="74" t="s">
        <v>59</v>
      </c>
      <c r="D28" s="419">
        <v>4295403.6100000003</v>
      </c>
      <c r="E28" s="419">
        <v>258401.89</v>
      </c>
      <c r="F28" s="392">
        <v>6.0157767106779518</v>
      </c>
      <c r="G28" s="419">
        <v>0</v>
      </c>
      <c r="H28" s="420">
        <v>0</v>
      </c>
      <c r="I28" s="419">
        <v>258401.89</v>
      </c>
      <c r="J28" s="392">
        <v>6.0157767106779518</v>
      </c>
      <c r="K28" s="421">
        <v>4037001.72</v>
      </c>
    </row>
    <row r="29" spans="1:11" s="220" customFormat="1" ht="27.95" customHeight="1">
      <c r="A29" s="73">
        <v>21</v>
      </c>
      <c r="B29" s="73">
        <v>1500400066</v>
      </c>
      <c r="C29" s="74" t="s">
        <v>48</v>
      </c>
      <c r="D29" s="419">
        <v>8382740.4199999999</v>
      </c>
      <c r="E29" s="419">
        <v>501844</v>
      </c>
      <c r="F29" s="392">
        <v>5.98663414177389</v>
      </c>
      <c r="G29" s="419">
        <v>0</v>
      </c>
      <c r="H29" s="420">
        <v>0</v>
      </c>
      <c r="I29" s="419">
        <v>501844</v>
      </c>
      <c r="J29" s="392">
        <v>5.98663414177389</v>
      </c>
      <c r="K29" s="421">
        <v>7880896.4199999999</v>
      </c>
    </row>
    <row r="30" spans="1:11" s="220" customFormat="1" ht="27.95" customHeight="1">
      <c r="A30" s="73">
        <v>22</v>
      </c>
      <c r="B30" s="73">
        <v>1500400024</v>
      </c>
      <c r="C30" s="74" t="s">
        <v>24</v>
      </c>
      <c r="D30" s="419">
        <v>8594872.7699999996</v>
      </c>
      <c r="E30" s="419">
        <v>506390.96</v>
      </c>
      <c r="F30" s="392">
        <v>5.8917795940800186</v>
      </c>
      <c r="G30" s="419">
        <v>0</v>
      </c>
      <c r="H30" s="420">
        <v>0</v>
      </c>
      <c r="I30" s="419">
        <v>506390.96</v>
      </c>
      <c r="J30" s="392">
        <v>5.8917795940800186</v>
      </c>
      <c r="K30" s="421">
        <v>8088481.8099999996</v>
      </c>
    </row>
    <row r="31" spans="1:11" s="220" customFormat="1" ht="27.95" customHeight="1">
      <c r="A31" s="73">
        <v>23</v>
      </c>
      <c r="B31" s="73">
        <v>1500400051</v>
      </c>
      <c r="C31" s="74" t="s">
        <v>96</v>
      </c>
      <c r="D31" s="419">
        <v>15939600</v>
      </c>
      <c r="E31" s="419">
        <v>935158.55</v>
      </c>
      <c r="F31" s="392">
        <v>5.8668884413661573</v>
      </c>
      <c r="G31" s="419">
        <v>0</v>
      </c>
      <c r="H31" s="420">
        <v>0</v>
      </c>
      <c r="I31" s="419">
        <v>935158.55</v>
      </c>
      <c r="J31" s="392">
        <v>5.8668884413661573</v>
      </c>
      <c r="K31" s="421">
        <v>15004441.449999999</v>
      </c>
    </row>
    <row r="32" spans="1:11" s="220" customFormat="1" ht="27.95" customHeight="1">
      <c r="A32" s="73">
        <v>24</v>
      </c>
      <c r="B32" s="73">
        <v>1500400036</v>
      </c>
      <c r="C32" s="74" t="s">
        <v>28</v>
      </c>
      <c r="D32" s="419">
        <v>5465943.6100000003</v>
      </c>
      <c r="E32" s="419">
        <v>307189.31</v>
      </c>
      <c r="F32" s="392">
        <v>5.6200599918007565</v>
      </c>
      <c r="G32" s="419">
        <v>0</v>
      </c>
      <c r="H32" s="420">
        <v>0</v>
      </c>
      <c r="I32" s="419">
        <v>307189.31</v>
      </c>
      <c r="J32" s="392">
        <v>5.6200599918007565</v>
      </c>
      <c r="K32" s="421">
        <v>5158754.3000000007</v>
      </c>
    </row>
    <row r="33" spans="1:11" s="220" customFormat="1" ht="27.95" customHeight="1">
      <c r="A33" s="73">
        <v>25</v>
      </c>
      <c r="B33" s="73">
        <v>1500400072</v>
      </c>
      <c r="C33" s="74" t="s">
        <v>53</v>
      </c>
      <c r="D33" s="419">
        <v>8408590</v>
      </c>
      <c r="E33" s="419">
        <v>451609.75</v>
      </c>
      <c r="F33" s="392">
        <v>5.3708142506650933</v>
      </c>
      <c r="G33" s="419">
        <v>0</v>
      </c>
      <c r="H33" s="420">
        <v>0</v>
      </c>
      <c r="I33" s="419">
        <v>451609.75</v>
      </c>
      <c r="J33" s="392">
        <v>5.3708142506650933</v>
      </c>
      <c r="K33" s="421">
        <v>7956980.25</v>
      </c>
    </row>
    <row r="34" spans="1:11" s="220" customFormat="1" ht="27.95" customHeight="1">
      <c r="A34" s="73">
        <v>26</v>
      </c>
      <c r="B34" s="73">
        <v>1500400048</v>
      </c>
      <c r="C34" s="74" t="s">
        <v>37</v>
      </c>
      <c r="D34" s="419">
        <v>9640090.4199999999</v>
      </c>
      <c r="E34" s="419">
        <v>512462.72</v>
      </c>
      <c r="F34" s="392">
        <v>5.3159534576232739</v>
      </c>
      <c r="G34" s="419">
        <v>0</v>
      </c>
      <c r="H34" s="420">
        <v>0</v>
      </c>
      <c r="I34" s="419">
        <v>512462.72</v>
      </c>
      <c r="J34" s="392">
        <v>5.3159534576232739</v>
      </c>
      <c r="K34" s="421">
        <v>9127627.6999999993</v>
      </c>
    </row>
    <row r="35" spans="1:11" s="220" customFormat="1" ht="27.95" customHeight="1">
      <c r="A35" s="73">
        <v>27</v>
      </c>
      <c r="B35" s="73">
        <v>1500400027</v>
      </c>
      <c r="C35" s="74" t="s">
        <v>14</v>
      </c>
      <c r="D35" s="419">
        <v>12505250</v>
      </c>
      <c r="E35" s="419">
        <v>660997.57999999996</v>
      </c>
      <c r="F35" s="392">
        <v>5.2857606205393726</v>
      </c>
      <c r="G35" s="419">
        <v>0</v>
      </c>
      <c r="H35" s="420">
        <v>0</v>
      </c>
      <c r="I35" s="419">
        <v>660997.57999999996</v>
      </c>
      <c r="J35" s="392">
        <v>5.2857606205393726</v>
      </c>
      <c r="K35" s="421">
        <v>11844252.42</v>
      </c>
    </row>
    <row r="36" spans="1:11" s="220" customFormat="1" ht="27.95" customHeight="1">
      <c r="A36" s="73">
        <v>28</v>
      </c>
      <c r="B36" s="73">
        <v>1500400124</v>
      </c>
      <c r="C36" s="74" t="s">
        <v>70</v>
      </c>
      <c r="D36" s="419">
        <v>7411901.6799999997</v>
      </c>
      <c r="E36" s="419">
        <v>369531.83</v>
      </c>
      <c r="F36" s="392">
        <v>4.9856547746326827</v>
      </c>
      <c r="G36" s="419">
        <v>22000</v>
      </c>
      <c r="H36" s="420">
        <v>0.29681991140497699</v>
      </c>
      <c r="I36" s="419">
        <v>391531.83</v>
      </c>
      <c r="J36" s="392">
        <v>5.2824746860376592</v>
      </c>
      <c r="K36" s="421">
        <v>7020369.8499999996</v>
      </c>
    </row>
    <row r="37" spans="1:11" s="220" customFormat="1" ht="27.95" customHeight="1">
      <c r="A37" s="73">
        <v>29</v>
      </c>
      <c r="B37" s="73">
        <v>1500400063</v>
      </c>
      <c r="C37" s="74" t="s">
        <v>46</v>
      </c>
      <c r="D37" s="419">
        <v>7989203.6100000003</v>
      </c>
      <c r="E37" s="419">
        <v>410506.64</v>
      </c>
      <c r="F37" s="392">
        <v>5.1382673422689242</v>
      </c>
      <c r="G37" s="419">
        <v>0</v>
      </c>
      <c r="H37" s="420">
        <v>0</v>
      </c>
      <c r="I37" s="419">
        <v>410506.64</v>
      </c>
      <c r="J37" s="392">
        <v>5.1382673422689242</v>
      </c>
      <c r="K37" s="421">
        <v>7578696.9700000007</v>
      </c>
    </row>
    <row r="38" spans="1:11" s="220" customFormat="1" ht="27.95" customHeight="1">
      <c r="A38" s="73">
        <v>30</v>
      </c>
      <c r="B38" s="73">
        <v>1500400042</v>
      </c>
      <c r="C38" s="74" t="s">
        <v>33</v>
      </c>
      <c r="D38" s="419">
        <v>21466266.469999999</v>
      </c>
      <c r="E38" s="419">
        <v>1094386.31</v>
      </c>
      <c r="F38" s="392">
        <v>5.0981679162953206</v>
      </c>
      <c r="G38" s="419">
        <v>0</v>
      </c>
      <c r="H38" s="420">
        <v>0</v>
      </c>
      <c r="I38" s="419">
        <v>1094386.31</v>
      </c>
      <c r="J38" s="392">
        <v>5.0981679162953206</v>
      </c>
      <c r="K38" s="421">
        <v>20371880.16</v>
      </c>
    </row>
    <row r="39" spans="1:11" s="220" customFormat="1" ht="27.95" customHeight="1">
      <c r="A39" s="73">
        <v>31</v>
      </c>
      <c r="B39" s="73">
        <v>1500400057</v>
      </c>
      <c r="C39" s="74" t="s">
        <v>44</v>
      </c>
      <c r="D39" s="419">
        <v>14393600</v>
      </c>
      <c r="E39" s="419">
        <v>730168.89</v>
      </c>
      <c r="F39" s="392">
        <v>5.0728719014006227</v>
      </c>
      <c r="G39" s="419">
        <v>0</v>
      </c>
      <c r="H39" s="420">
        <v>0</v>
      </c>
      <c r="I39" s="419">
        <v>730168.89</v>
      </c>
      <c r="J39" s="392">
        <v>5.0728719014006227</v>
      </c>
      <c r="K39" s="421">
        <v>13663431.109999999</v>
      </c>
    </row>
    <row r="40" spans="1:11" s="220" customFormat="1" ht="27.95" customHeight="1">
      <c r="A40" s="73">
        <v>32</v>
      </c>
      <c r="B40" s="73">
        <v>1500400026</v>
      </c>
      <c r="C40" s="74" t="s">
        <v>86</v>
      </c>
      <c r="D40" s="419">
        <v>8118103.6100000003</v>
      </c>
      <c r="E40" s="419">
        <v>411576.54</v>
      </c>
      <c r="F40" s="392">
        <v>5.0698606444615208</v>
      </c>
      <c r="G40" s="419">
        <v>0</v>
      </c>
      <c r="H40" s="420">
        <v>0</v>
      </c>
      <c r="I40" s="419">
        <v>411576.54</v>
      </c>
      <c r="J40" s="392">
        <v>5.0698606444615208</v>
      </c>
      <c r="K40" s="421">
        <v>7706527.0700000003</v>
      </c>
    </row>
    <row r="41" spans="1:11" s="220" customFormat="1" ht="27.95" customHeight="1">
      <c r="A41" s="73">
        <v>33</v>
      </c>
      <c r="B41" s="73">
        <v>1500400083</v>
      </c>
      <c r="C41" s="258" t="s">
        <v>103</v>
      </c>
      <c r="D41" s="419">
        <v>7770400</v>
      </c>
      <c r="E41" s="419">
        <v>393638.41</v>
      </c>
      <c r="F41" s="392">
        <v>5.0658706115515288</v>
      </c>
      <c r="G41" s="419">
        <v>0</v>
      </c>
      <c r="H41" s="420">
        <v>0</v>
      </c>
      <c r="I41" s="419">
        <v>393638.41</v>
      </c>
      <c r="J41" s="392">
        <v>5.0658706115515288</v>
      </c>
      <c r="K41" s="421">
        <v>7376761.5899999999</v>
      </c>
    </row>
    <row r="42" spans="1:11" s="220" customFormat="1" ht="27.95" customHeight="1">
      <c r="A42" s="73">
        <v>34</v>
      </c>
      <c r="B42" s="73">
        <v>1500400040</v>
      </c>
      <c r="C42" s="74" t="s">
        <v>31</v>
      </c>
      <c r="D42" s="419">
        <v>8560595.2100000009</v>
      </c>
      <c r="E42" s="419">
        <v>433425.21</v>
      </c>
      <c r="F42" s="392">
        <v>5.0630265696209689</v>
      </c>
      <c r="G42" s="419">
        <v>0</v>
      </c>
      <c r="H42" s="420">
        <v>0</v>
      </c>
      <c r="I42" s="419">
        <v>433425.21</v>
      </c>
      <c r="J42" s="392">
        <v>5.0630265696209689</v>
      </c>
      <c r="K42" s="421">
        <v>8127170.0000000009</v>
      </c>
    </row>
    <row r="43" spans="1:11" s="220" customFormat="1" ht="27.95" customHeight="1">
      <c r="A43" s="73">
        <v>35</v>
      </c>
      <c r="B43" s="73">
        <v>1500400050</v>
      </c>
      <c r="C43" s="74" t="s">
        <v>38</v>
      </c>
      <c r="D43" s="419">
        <v>20020691.34</v>
      </c>
      <c r="E43" s="419">
        <v>1008457.5</v>
      </c>
      <c r="F43" s="392">
        <v>5.0370763070762168</v>
      </c>
      <c r="G43" s="419">
        <v>0</v>
      </c>
      <c r="H43" s="420">
        <v>0</v>
      </c>
      <c r="I43" s="419">
        <v>1008457.5</v>
      </c>
      <c r="J43" s="392">
        <v>5.0370763070762168</v>
      </c>
      <c r="K43" s="421">
        <v>19012233.84</v>
      </c>
    </row>
    <row r="44" spans="1:11" s="220" customFormat="1" ht="27.95" customHeight="1">
      <c r="A44" s="73">
        <v>36</v>
      </c>
      <c r="B44" s="73">
        <v>1500400049</v>
      </c>
      <c r="C44" s="74" t="s">
        <v>95</v>
      </c>
      <c r="D44" s="419">
        <v>14822911.68</v>
      </c>
      <c r="E44" s="419">
        <v>741191.68000000005</v>
      </c>
      <c r="F44" s="392">
        <v>5.0003109780385602</v>
      </c>
      <c r="G44" s="419">
        <v>0</v>
      </c>
      <c r="H44" s="420">
        <v>0</v>
      </c>
      <c r="I44" s="419">
        <v>741191.68000000005</v>
      </c>
      <c r="J44" s="392">
        <v>5.0003109780385602</v>
      </c>
      <c r="K44" s="421">
        <v>14081720</v>
      </c>
    </row>
    <row r="45" spans="1:11" s="220" customFormat="1" ht="27.95" customHeight="1">
      <c r="A45" s="73">
        <v>37</v>
      </c>
      <c r="B45" s="73">
        <v>1500400093</v>
      </c>
      <c r="C45" s="74" t="s">
        <v>66</v>
      </c>
      <c r="D45" s="419">
        <v>6935033.1900000004</v>
      </c>
      <c r="E45" s="419">
        <v>329723.87</v>
      </c>
      <c r="F45" s="392">
        <v>4.7544670799189062</v>
      </c>
      <c r="G45" s="419">
        <v>14000</v>
      </c>
      <c r="H45" s="420">
        <v>0.20187358324668667</v>
      </c>
      <c r="I45" s="419">
        <v>343723.87</v>
      </c>
      <c r="J45" s="392">
        <v>4.9563406631655926</v>
      </c>
      <c r="K45" s="421">
        <v>6591309.3200000003</v>
      </c>
    </row>
    <row r="46" spans="1:11" s="220" customFormat="1" ht="27.95" customHeight="1">
      <c r="A46" s="73">
        <v>38</v>
      </c>
      <c r="B46" s="73">
        <v>1500400075</v>
      </c>
      <c r="C46" s="74" t="s">
        <v>56</v>
      </c>
      <c r="D46" s="419">
        <v>9303050</v>
      </c>
      <c r="E46" s="419">
        <v>456998.86</v>
      </c>
      <c r="F46" s="392">
        <v>4.9123551953391633</v>
      </c>
      <c r="G46" s="419">
        <v>0</v>
      </c>
      <c r="H46" s="420">
        <v>0</v>
      </c>
      <c r="I46" s="419">
        <v>456998.86</v>
      </c>
      <c r="J46" s="392">
        <v>4.9123551953391633</v>
      </c>
      <c r="K46" s="421">
        <v>8846051.1400000006</v>
      </c>
    </row>
    <row r="47" spans="1:11" s="220" customFormat="1" ht="27.95" customHeight="1">
      <c r="A47" s="73">
        <v>39</v>
      </c>
      <c r="B47" s="73">
        <v>1500400028</v>
      </c>
      <c r="C47" s="74" t="s">
        <v>25</v>
      </c>
      <c r="D47" s="419">
        <v>6399850</v>
      </c>
      <c r="E47" s="419">
        <v>312526.71000000002</v>
      </c>
      <c r="F47" s="392">
        <v>4.8833442971319645</v>
      </c>
      <c r="G47" s="419">
        <v>0</v>
      </c>
      <c r="H47" s="420">
        <v>0</v>
      </c>
      <c r="I47" s="419">
        <v>312526.71000000002</v>
      </c>
      <c r="J47" s="392">
        <v>4.8833442971319645</v>
      </c>
      <c r="K47" s="421">
        <v>6087323.29</v>
      </c>
    </row>
    <row r="48" spans="1:11" s="220" customFormat="1" ht="27.95" customHeight="1">
      <c r="A48" s="73">
        <v>40</v>
      </c>
      <c r="B48" s="73">
        <v>1500400031</v>
      </c>
      <c r="C48" s="74" t="s">
        <v>26</v>
      </c>
      <c r="D48" s="419">
        <v>6774500</v>
      </c>
      <c r="E48" s="419">
        <v>315786.57</v>
      </c>
      <c r="F48" s="392">
        <v>4.6614003985533987</v>
      </c>
      <c r="G48" s="419">
        <v>12800</v>
      </c>
      <c r="H48" s="420">
        <v>0.18894383349324673</v>
      </c>
      <c r="I48" s="419">
        <v>328586.57</v>
      </c>
      <c r="J48" s="392">
        <v>4.8503442320466457</v>
      </c>
      <c r="K48" s="421">
        <v>6445913.4299999997</v>
      </c>
    </row>
    <row r="49" spans="1:11" s="220" customFormat="1" ht="27.95" customHeight="1">
      <c r="A49" s="73">
        <v>41</v>
      </c>
      <c r="B49" s="73">
        <v>1500400087</v>
      </c>
      <c r="C49" s="74" t="s">
        <v>61</v>
      </c>
      <c r="D49" s="419">
        <v>10026656.470000001</v>
      </c>
      <c r="E49" s="419">
        <v>484452.4</v>
      </c>
      <c r="F49" s="392">
        <v>4.8316445412236204</v>
      </c>
      <c r="G49" s="419">
        <v>0</v>
      </c>
      <c r="H49" s="420">
        <v>0</v>
      </c>
      <c r="I49" s="419">
        <v>484452.4</v>
      </c>
      <c r="J49" s="392">
        <v>4.8316445412236204</v>
      </c>
      <c r="K49" s="421">
        <v>9542204.0700000003</v>
      </c>
    </row>
    <row r="50" spans="1:11" s="220" customFormat="1" ht="27.95" customHeight="1">
      <c r="A50" s="73">
        <v>42</v>
      </c>
      <c r="B50" s="73">
        <v>1500400078</v>
      </c>
      <c r="C50" s="74" t="s">
        <v>101</v>
      </c>
      <c r="D50" s="419">
        <v>11037964.869999999</v>
      </c>
      <c r="E50" s="419">
        <v>530299.68999999994</v>
      </c>
      <c r="F50" s="392">
        <v>4.8043248573955637</v>
      </c>
      <c r="G50" s="419">
        <v>0</v>
      </c>
      <c r="H50" s="420">
        <v>0</v>
      </c>
      <c r="I50" s="419">
        <v>530299.68999999994</v>
      </c>
      <c r="J50" s="392">
        <v>4.8043248573955637</v>
      </c>
      <c r="K50" s="421">
        <v>10507665.18</v>
      </c>
    </row>
    <row r="51" spans="1:11" s="220" customFormat="1" ht="27.95" customHeight="1">
      <c r="A51" s="73">
        <v>43</v>
      </c>
      <c r="B51" s="73">
        <v>1500400081</v>
      </c>
      <c r="C51" s="74" t="s">
        <v>16</v>
      </c>
      <c r="D51" s="419">
        <v>5242850</v>
      </c>
      <c r="E51" s="419">
        <v>248046.92</v>
      </c>
      <c r="F51" s="392">
        <v>4.7311466091915655</v>
      </c>
      <c r="G51" s="419">
        <v>0</v>
      </c>
      <c r="H51" s="420">
        <v>0</v>
      </c>
      <c r="I51" s="419">
        <v>248046.92</v>
      </c>
      <c r="J51" s="392">
        <v>4.7311466091915655</v>
      </c>
      <c r="K51" s="421">
        <v>4994803.08</v>
      </c>
    </row>
    <row r="52" spans="1:11" s="220" customFormat="1" ht="27.95" customHeight="1">
      <c r="A52" s="73">
        <v>44</v>
      </c>
      <c r="B52" s="73">
        <v>1500400053</v>
      </c>
      <c r="C52" s="74" t="s">
        <v>40</v>
      </c>
      <c r="D52" s="419">
        <v>8168540.4199999999</v>
      </c>
      <c r="E52" s="419">
        <v>376688.07</v>
      </c>
      <c r="F52" s="392">
        <v>4.6114489325132091</v>
      </c>
      <c r="G52" s="419">
        <v>0</v>
      </c>
      <c r="H52" s="420">
        <v>0</v>
      </c>
      <c r="I52" s="419">
        <v>376688.07</v>
      </c>
      <c r="J52" s="392">
        <v>4.6114489325132091</v>
      </c>
      <c r="K52" s="421">
        <v>7791852.3499999996</v>
      </c>
    </row>
    <row r="53" spans="1:11" s="220" customFormat="1" ht="27.95" customHeight="1">
      <c r="A53" s="73">
        <v>45</v>
      </c>
      <c r="B53" s="73">
        <v>1500400067</v>
      </c>
      <c r="C53" s="74" t="s">
        <v>49</v>
      </c>
      <c r="D53" s="419">
        <v>14312900</v>
      </c>
      <c r="E53" s="419">
        <v>659169.93999999994</v>
      </c>
      <c r="F53" s="392">
        <v>4.6054254553584526</v>
      </c>
      <c r="G53" s="419">
        <v>0</v>
      </c>
      <c r="H53" s="420">
        <v>0</v>
      </c>
      <c r="I53" s="419">
        <v>659169.93999999994</v>
      </c>
      <c r="J53" s="392">
        <v>4.6054254553584526</v>
      </c>
      <c r="K53" s="421">
        <v>13653730.060000001</v>
      </c>
    </row>
    <row r="54" spans="1:11" s="220" customFormat="1" ht="27.95" customHeight="1">
      <c r="A54" s="73">
        <v>46</v>
      </c>
      <c r="B54" s="73">
        <v>1500400089</v>
      </c>
      <c r="C54" s="74" t="s">
        <v>105</v>
      </c>
      <c r="D54" s="419">
        <v>13605602.02</v>
      </c>
      <c r="E54" s="419">
        <v>623007.97</v>
      </c>
      <c r="F54" s="392">
        <v>4.5790547826122578</v>
      </c>
      <c r="G54" s="419">
        <v>0</v>
      </c>
      <c r="H54" s="420">
        <v>0</v>
      </c>
      <c r="I54" s="419">
        <v>623007.97</v>
      </c>
      <c r="J54" s="392">
        <v>4.5790547826122578</v>
      </c>
      <c r="K54" s="421">
        <v>12982594.049999999</v>
      </c>
    </row>
    <row r="55" spans="1:11" s="220" customFormat="1" ht="27.95" customHeight="1">
      <c r="A55" s="73">
        <v>47</v>
      </c>
      <c r="B55" s="73">
        <v>1500400077</v>
      </c>
      <c r="C55" s="74" t="s">
        <v>100</v>
      </c>
      <c r="D55" s="419">
        <v>9056261.6799999997</v>
      </c>
      <c r="E55" s="419">
        <v>377197.39</v>
      </c>
      <c r="F55" s="392">
        <v>4.1650451734738301</v>
      </c>
      <c r="G55" s="419">
        <v>34285</v>
      </c>
      <c r="H55" s="420">
        <v>0.37857784162438207</v>
      </c>
      <c r="I55" s="419">
        <v>411482.39</v>
      </c>
      <c r="J55" s="392">
        <v>4.5436230150982126</v>
      </c>
      <c r="K55" s="421">
        <v>8644779.2899999991</v>
      </c>
    </row>
    <row r="56" spans="1:11" s="220" customFormat="1" ht="27.95" customHeight="1">
      <c r="A56" s="73">
        <v>48</v>
      </c>
      <c r="B56" s="73">
        <v>1500400097</v>
      </c>
      <c r="C56" s="74" t="s">
        <v>68</v>
      </c>
      <c r="D56" s="419">
        <v>8483350</v>
      </c>
      <c r="E56" s="419">
        <v>383162.85</v>
      </c>
      <c r="F56" s="392">
        <v>4.5166455468653304</v>
      </c>
      <c r="G56" s="419">
        <v>0</v>
      </c>
      <c r="H56" s="420">
        <v>0</v>
      </c>
      <c r="I56" s="419">
        <v>383162.85</v>
      </c>
      <c r="J56" s="392">
        <v>4.5166455468653304</v>
      </c>
      <c r="K56" s="421">
        <v>8100187.1500000004</v>
      </c>
    </row>
    <row r="57" spans="1:11" s="220" customFormat="1" ht="27.95" customHeight="1">
      <c r="A57" s="73">
        <v>49</v>
      </c>
      <c r="B57" s="73">
        <v>1500400035</v>
      </c>
      <c r="C57" s="74" t="s">
        <v>91</v>
      </c>
      <c r="D57" s="419">
        <v>8212334.4500000002</v>
      </c>
      <c r="E57" s="419">
        <v>369435.76</v>
      </c>
      <c r="F57" s="392">
        <v>4.4985474258175149</v>
      </c>
      <c r="G57" s="419">
        <v>0</v>
      </c>
      <c r="H57" s="420">
        <v>0</v>
      </c>
      <c r="I57" s="419">
        <v>369435.76</v>
      </c>
      <c r="J57" s="392">
        <v>4.4985474258175149</v>
      </c>
      <c r="K57" s="421">
        <v>7842898.6900000004</v>
      </c>
    </row>
    <row r="58" spans="1:11" s="220" customFormat="1" ht="27.95" customHeight="1">
      <c r="A58" s="73">
        <v>50</v>
      </c>
      <c r="B58" s="73">
        <v>1500400061</v>
      </c>
      <c r="C58" s="74" t="s">
        <v>18</v>
      </c>
      <c r="D58" s="419">
        <v>7458895.21</v>
      </c>
      <c r="E58" s="419">
        <v>326233.28000000003</v>
      </c>
      <c r="F58" s="392">
        <v>4.3737479990686188</v>
      </c>
      <c r="G58" s="419">
        <v>0</v>
      </c>
      <c r="H58" s="420">
        <v>0</v>
      </c>
      <c r="I58" s="419">
        <v>326233.28000000003</v>
      </c>
      <c r="J58" s="392">
        <v>4.3737479990686188</v>
      </c>
      <c r="K58" s="421">
        <v>7132661.9299999997</v>
      </c>
    </row>
    <row r="59" spans="1:11" s="220" customFormat="1" ht="27.95" customHeight="1">
      <c r="A59" s="73">
        <v>51</v>
      </c>
      <c r="B59" s="73">
        <v>1500400070</v>
      </c>
      <c r="C59" s="74" t="s">
        <v>51</v>
      </c>
      <c r="D59" s="419">
        <v>7446750</v>
      </c>
      <c r="E59" s="419">
        <v>307988.21999999997</v>
      </c>
      <c r="F59" s="392">
        <v>4.1358743075838449</v>
      </c>
      <c r="G59" s="419">
        <v>16000</v>
      </c>
      <c r="H59" s="420">
        <v>0.2148588310336724</v>
      </c>
      <c r="I59" s="419">
        <v>323988.21999999997</v>
      </c>
      <c r="J59" s="392">
        <v>4.3507331386175174</v>
      </c>
      <c r="K59" s="421">
        <v>7122761.7800000003</v>
      </c>
    </row>
    <row r="60" spans="1:11" s="220" customFormat="1" ht="27.95" customHeight="1">
      <c r="A60" s="73">
        <v>52</v>
      </c>
      <c r="B60" s="73">
        <v>1500400025</v>
      </c>
      <c r="C60" s="74" t="s">
        <v>85</v>
      </c>
      <c r="D60" s="419">
        <v>6753140.4199999999</v>
      </c>
      <c r="E60" s="419">
        <v>292413.08</v>
      </c>
      <c r="F60" s="392">
        <v>4.3300310938892039</v>
      </c>
      <c r="G60" s="419">
        <v>0</v>
      </c>
      <c r="H60" s="420">
        <v>0</v>
      </c>
      <c r="I60" s="419">
        <v>292413.08</v>
      </c>
      <c r="J60" s="392">
        <v>4.3300310938892039</v>
      </c>
      <c r="K60" s="421">
        <v>6460727.3399999999</v>
      </c>
    </row>
    <row r="61" spans="1:11" s="220" customFormat="1" ht="27.95" customHeight="1">
      <c r="A61" s="73">
        <v>53</v>
      </c>
      <c r="B61" s="73">
        <v>1500400054</v>
      </c>
      <c r="C61" s="74" t="s">
        <v>41</v>
      </c>
      <c r="D61" s="419">
        <v>14157939.24</v>
      </c>
      <c r="E61" s="419">
        <v>609701.92000000004</v>
      </c>
      <c r="F61" s="392">
        <v>4.3064312515018255</v>
      </c>
      <c r="G61" s="419">
        <v>0</v>
      </c>
      <c r="H61" s="420">
        <v>0</v>
      </c>
      <c r="I61" s="419">
        <v>609701.92000000004</v>
      </c>
      <c r="J61" s="392">
        <v>4.3064312515018255</v>
      </c>
      <c r="K61" s="421">
        <v>13548237.32</v>
      </c>
    </row>
    <row r="62" spans="1:11" s="220" customFormat="1" ht="27.95" customHeight="1">
      <c r="A62" s="73">
        <v>54</v>
      </c>
      <c r="B62" s="73">
        <v>1500400095</v>
      </c>
      <c r="C62" s="74" t="s">
        <v>67</v>
      </c>
      <c r="D62" s="419">
        <v>8831829.6600000001</v>
      </c>
      <c r="E62" s="419">
        <v>366801.8</v>
      </c>
      <c r="F62" s="392">
        <v>4.1531801916569115</v>
      </c>
      <c r="G62" s="419">
        <v>6630</v>
      </c>
      <c r="H62" s="420">
        <v>7.5069382622128158E-2</v>
      </c>
      <c r="I62" s="419">
        <v>373431.8</v>
      </c>
      <c r="J62" s="392">
        <v>4.2282495742790402</v>
      </c>
      <c r="K62" s="421">
        <v>8458397.8599999994</v>
      </c>
    </row>
    <row r="63" spans="1:11" s="220" customFormat="1" ht="27.95" customHeight="1">
      <c r="A63" s="73">
        <v>55</v>
      </c>
      <c r="B63" s="73">
        <v>1500400055</v>
      </c>
      <c r="C63" s="74" t="s">
        <v>42</v>
      </c>
      <c r="D63" s="419">
        <v>17436300.920000002</v>
      </c>
      <c r="E63" s="419">
        <v>732745</v>
      </c>
      <c r="F63" s="392">
        <v>4.2024108402460394</v>
      </c>
      <c r="G63" s="419">
        <v>0</v>
      </c>
      <c r="H63" s="420">
        <v>0</v>
      </c>
      <c r="I63" s="419">
        <v>732745</v>
      </c>
      <c r="J63" s="392">
        <v>4.2024108402460394</v>
      </c>
      <c r="K63" s="421">
        <v>16703555.920000002</v>
      </c>
    </row>
    <row r="64" spans="1:11" s="220" customFormat="1" ht="27.95" customHeight="1">
      <c r="A64" s="73">
        <v>56</v>
      </c>
      <c r="B64" s="73">
        <v>1500400062</v>
      </c>
      <c r="C64" s="74" t="s">
        <v>19</v>
      </c>
      <c r="D64" s="419">
        <v>11119539.24</v>
      </c>
      <c r="E64" s="419">
        <v>462676.96</v>
      </c>
      <c r="F64" s="392">
        <v>4.1609364382260141</v>
      </c>
      <c r="G64" s="419">
        <v>0</v>
      </c>
      <c r="H64" s="420">
        <v>0</v>
      </c>
      <c r="I64" s="419">
        <v>462676.96</v>
      </c>
      <c r="J64" s="392">
        <v>4.1609364382260141</v>
      </c>
      <c r="K64" s="421">
        <v>10656862.279999999</v>
      </c>
    </row>
    <row r="65" spans="1:11" s="220" customFormat="1" ht="27.95" customHeight="1">
      <c r="A65" s="73">
        <v>57</v>
      </c>
      <c r="B65" s="73">
        <v>1500400090</v>
      </c>
      <c r="C65" s="74" t="s">
        <v>63</v>
      </c>
      <c r="D65" s="419">
        <v>5008470</v>
      </c>
      <c r="E65" s="419">
        <v>208188.94</v>
      </c>
      <c r="F65" s="392">
        <v>4.1567372870357611</v>
      </c>
      <c r="G65" s="419">
        <v>0</v>
      </c>
      <c r="H65" s="420">
        <v>0</v>
      </c>
      <c r="I65" s="419">
        <v>208188.94</v>
      </c>
      <c r="J65" s="392">
        <v>4.1567372870357611</v>
      </c>
      <c r="K65" s="421">
        <v>4800281.0599999996</v>
      </c>
    </row>
    <row r="66" spans="1:11" s="220" customFormat="1" ht="27.95" customHeight="1">
      <c r="A66" s="73">
        <v>58</v>
      </c>
      <c r="B66" s="73">
        <v>1500400059</v>
      </c>
      <c r="C66" s="74" t="s">
        <v>45</v>
      </c>
      <c r="D66" s="419">
        <v>7056903.6100000003</v>
      </c>
      <c r="E66" s="419">
        <v>291143.21000000002</v>
      </c>
      <c r="F66" s="392">
        <v>4.1256509382873663</v>
      </c>
      <c r="G66" s="419">
        <v>0</v>
      </c>
      <c r="H66" s="420">
        <v>0</v>
      </c>
      <c r="I66" s="419">
        <v>291143.21000000002</v>
      </c>
      <c r="J66" s="392">
        <v>4.1256509382873663</v>
      </c>
      <c r="K66" s="421">
        <v>6765760.4000000004</v>
      </c>
    </row>
    <row r="67" spans="1:11" s="220" customFormat="1" ht="27.95" customHeight="1">
      <c r="A67" s="73">
        <v>59</v>
      </c>
      <c r="B67" s="73">
        <v>1500400068</v>
      </c>
      <c r="C67" s="74" t="s">
        <v>20</v>
      </c>
      <c r="D67" s="419">
        <v>6706754.4500000002</v>
      </c>
      <c r="E67" s="419">
        <v>275550.52</v>
      </c>
      <c r="F67" s="392">
        <v>4.108552386318542</v>
      </c>
      <c r="G67" s="419">
        <v>0</v>
      </c>
      <c r="H67" s="420">
        <v>0</v>
      </c>
      <c r="I67" s="419">
        <v>275550.52</v>
      </c>
      <c r="J67" s="392">
        <v>4.108552386318542</v>
      </c>
      <c r="K67" s="421">
        <v>6431203.9299999997</v>
      </c>
    </row>
    <row r="68" spans="1:11" s="220" customFormat="1" ht="27.95" customHeight="1">
      <c r="A68" s="73">
        <v>60</v>
      </c>
      <c r="B68" s="73">
        <v>1500400074</v>
      </c>
      <c r="C68" s="74" t="s">
        <v>55</v>
      </c>
      <c r="D68" s="419">
        <v>11084902.1</v>
      </c>
      <c r="E68" s="419">
        <v>454936.09</v>
      </c>
      <c r="F68" s="392">
        <v>4.104105619480392</v>
      </c>
      <c r="G68" s="419">
        <v>0</v>
      </c>
      <c r="H68" s="420">
        <v>0</v>
      </c>
      <c r="I68" s="419">
        <v>454936.09</v>
      </c>
      <c r="J68" s="392">
        <v>4.104105619480392</v>
      </c>
      <c r="K68" s="421">
        <v>10629966.01</v>
      </c>
    </row>
    <row r="69" spans="1:11" s="220" customFormat="1" ht="27.95" customHeight="1">
      <c r="A69" s="73">
        <v>61</v>
      </c>
      <c r="B69" s="73">
        <v>1500400076</v>
      </c>
      <c r="C69" s="74" t="s">
        <v>57</v>
      </c>
      <c r="D69" s="419">
        <v>12099789.24</v>
      </c>
      <c r="E69" s="419">
        <v>493804.81</v>
      </c>
      <c r="F69" s="392">
        <v>4.0811025729899404</v>
      </c>
      <c r="G69" s="419">
        <v>0</v>
      </c>
      <c r="H69" s="420">
        <v>0</v>
      </c>
      <c r="I69" s="419">
        <v>493804.81</v>
      </c>
      <c r="J69" s="392">
        <v>4.0811025729899404</v>
      </c>
      <c r="K69" s="421">
        <v>11605984.43</v>
      </c>
    </row>
    <row r="70" spans="1:11" s="220" customFormat="1" ht="27.95" customHeight="1">
      <c r="A70" s="73">
        <v>62</v>
      </c>
      <c r="B70" s="73">
        <v>1500400043</v>
      </c>
      <c r="C70" s="74" t="s">
        <v>34</v>
      </c>
      <c r="D70" s="419">
        <v>15110179.66</v>
      </c>
      <c r="E70" s="419">
        <v>609919.80000000005</v>
      </c>
      <c r="F70" s="392">
        <v>4.0364827799803944</v>
      </c>
      <c r="G70" s="419">
        <v>0</v>
      </c>
      <c r="H70" s="420">
        <v>0</v>
      </c>
      <c r="I70" s="419">
        <v>609919.80000000005</v>
      </c>
      <c r="J70" s="392">
        <v>4.0364827799803944</v>
      </c>
      <c r="K70" s="421">
        <v>14500259.859999999</v>
      </c>
    </row>
    <row r="71" spans="1:11" s="220" customFormat="1" ht="27.95" customHeight="1">
      <c r="A71" s="73">
        <v>63</v>
      </c>
      <c r="B71" s="73">
        <v>1500400058</v>
      </c>
      <c r="C71" s="74" t="s">
        <v>97</v>
      </c>
      <c r="D71" s="419">
        <v>10880676.970000001</v>
      </c>
      <c r="E71" s="419">
        <v>428780.12</v>
      </c>
      <c r="F71" s="392">
        <v>3.9407485506850772</v>
      </c>
      <c r="G71" s="419">
        <v>0</v>
      </c>
      <c r="H71" s="420">
        <v>0</v>
      </c>
      <c r="I71" s="419">
        <v>428780.12</v>
      </c>
      <c r="J71" s="392">
        <v>3.9407485506850772</v>
      </c>
      <c r="K71" s="421">
        <v>10451896.850000001</v>
      </c>
    </row>
    <row r="72" spans="1:11" s="220" customFormat="1" ht="27.95" customHeight="1">
      <c r="A72" s="73">
        <v>64</v>
      </c>
      <c r="B72" s="73">
        <v>1500400071</v>
      </c>
      <c r="C72" s="74" t="s">
        <v>52</v>
      </c>
      <c r="D72" s="419">
        <v>9656453.6099999994</v>
      </c>
      <c r="E72" s="419">
        <v>339645.13</v>
      </c>
      <c r="F72" s="392">
        <v>3.5172864046928303</v>
      </c>
      <c r="G72" s="419">
        <v>0</v>
      </c>
      <c r="H72" s="420">
        <v>0</v>
      </c>
      <c r="I72" s="419">
        <v>339645.13</v>
      </c>
      <c r="J72" s="392">
        <v>3.5172864046928303</v>
      </c>
      <c r="K72" s="421">
        <v>9316808.4799999986</v>
      </c>
    </row>
    <row r="73" spans="1:11" s="220" customFormat="1" ht="27.95" customHeight="1">
      <c r="A73" s="73">
        <v>65</v>
      </c>
      <c r="B73" s="73">
        <v>1500400064</v>
      </c>
      <c r="C73" s="74" t="s">
        <v>99</v>
      </c>
      <c r="D73" s="419">
        <v>8039898.8200000003</v>
      </c>
      <c r="E73" s="419">
        <v>272604.59000000003</v>
      </c>
      <c r="F73" s="392">
        <v>3.390647023092761</v>
      </c>
      <c r="G73" s="419">
        <v>0</v>
      </c>
      <c r="H73" s="420">
        <v>0</v>
      </c>
      <c r="I73" s="419">
        <v>272604.59000000003</v>
      </c>
      <c r="J73" s="392">
        <v>3.390647023092761</v>
      </c>
      <c r="K73" s="421">
        <v>7767294.2300000004</v>
      </c>
    </row>
    <row r="74" spans="1:11" s="220" customFormat="1" ht="27.95" customHeight="1">
      <c r="A74" s="73">
        <v>66</v>
      </c>
      <c r="B74" s="73">
        <v>1500400038</v>
      </c>
      <c r="C74" s="74" t="s">
        <v>92</v>
      </c>
      <c r="D74" s="419">
        <v>7431250</v>
      </c>
      <c r="E74" s="419">
        <v>248735.92</v>
      </c>
      <c r="F74" s="392">
        <v>3.3471612447434818</v>
      </c>
      <c r="G74" s="419">
        <v>0</v>
      </c>
      <c r="H74" s="420">
        <v>0</v>
      </c>
      <c r="I74" s="419">
        <v>248735.92</v>
      </c>
      <c r="J74" s="392">
        <v>3.3471612447434818</v>
      </c>
      <c r="K74" s="421">
        <v>7182514.0800000001</v>
      </c>
    </row>
    <row r="75" spans="1:11" s="220" customFormat="1" ht="27.95" customHeight="1">
      <c r="A75" s="73">
        <v>67</v>
      </c>
      <c r="B75" s="271">
        <v>1500400065</v>
      </c>
      <c r="C75" s="272" t="s">
        <v>47</v>
      </c>
      <c r="D75" s="419">
        <v>11001580.42</v>
      </c>
      <c r="E75" s="419">
        <v>341396.43</v>
      </c>
      <c r="F75" s="392">
        <v>3.1031580642665522</v>
      </c>
      <c r="G75" s="419">
        <v>0</v>
      </c>
      <c r="H75" s="420">
        <v>0</v>
      </c>
      <c r="I75" s="419">
        <v>341396.43</v>
      </c>
      <c r="J75" s="392">
        <v>3.1031580642665522</v>
      </c>
      <c r="K75" s="421">
        <v>10660183.99</v>
      </c>
    </row>
    <row r="76" spans="1:11" s="220" customFormat="1" ht="27.95" customHeight="1">
      <c r="A76" s="73">
        <v>68</v>
      </c>
      <c r="B76" s="73">
        <v>1500400069</v>
      </c>
      <c r="C76" s="74" t="s">
        <v>50</v>
      </c>
      <c r="D76" s="419">
        <v>13454646.130000001</v>
      </c>
      <c r="E76" s="419">
        <v>410644.28</v>
      </c>
      <c r="F76" s="392">
        <v>3.0520630273908211</v>
      </c>
      <c r="G76" s="419">
        <v>0</v>
      </c>
      <c r="H76" s="420">
        <v>0</v>
      </c>
      <c r="I76" s="419">
        <v>410644.28</v>
      </c>
      <c r="J76" s="392">
        <v>3.0520630273908211</v>
      </c>
      <c r="K76" s="421">
        <v>13044001.850000001</v>
      </c>
    </row>
    <row r="77" spans="1:11" s="220" customFormat="1" ht="27.95" customHeight="1">
      <c r="A77" s="73">
        <v>69</v>
      </c>
      <c r="B77" s="73">
        <v>1500400046</v>
      </c>
      <c r="C77" s="74" t="s">
        <v>36</v>
      </c>
      <c r="D77" s="419">
        <v>9420700</v>
      </c>
      <c r="E77" s="419">
        <v>261216.21</v>
      </c>
      <c r="F77" s="392">
        <v>2.7727898139204092</v>
      </c>
      <c r="G77" s="419">
        <v>23500</v>
      </c>
      <c r="H77" s="420">
        <v>0.24945067776279894</v>
      </c>
      <c r="I77" s="419">
        <v>284716.20999999996</v>
      </c>
      <c r="J77" s="392">
        <v>3.022240491683208</v>
      </c>
      <c r="K77" s="421">
        <v>9135983.7899999991</v>
      </c>
    </row>
    <row r="78" spans="1:11" s="220" customFormat="1" ht="27.95" customHeight="1">
      <c r="A78" s="73">
        <v>70</v>
      </c>
      <c r="B78" s="73">
        <v>1500400030</v>
      </c>
      <c r="C78" s="74" t="s">
        <v>88</v>
      </c>
      <c r="D78" s="419">
        <v>5781245.21</v>
      </c>
      <c r="E78" s="419">
        <v>172790.3</v>
      </c>
      <c r="F78" s="392">
        <v>2.9888076655375078</v>
      </c>
      <c r="G78" s="419">
        <v>0</v>
      </c>
      <c r="H78" s="420">
        <v>0</v>
      </c>
      <c r="I78" s="419">
        <v>172790.3</v>
      </c>
      <c r="J78" s="392">
        <v>2.9888076655375078</v>
      </c>
      <c r="K78" s="421">
        <v>5608454.9100000001</v>
      </c>
    </row>
    <row r="79" spans="1:11" s="220" customFormat="1" ht="27.95" customHeight="1">
      <c r="A79" s="73">
        <v>71</v>
      </c>
      <c r="B79" s="73">
        <v>1500400073</v>
      </c>
      <c r="C79" s="74" t="s">
        <v>54</v>
      </c>
      <c r="D79" s="419">
        <v>8558850</v>
      </c>
      <c r="E79" s="419">
        <v>252847.92</v>
      </c>
      <c r="F79" s="392">
        <v>2.9542277291925902</v>
      </c>
      <c r="G79" s="419">
        <v>0</v>
      </c>
      <c r="H79" s="420">
        <v>0</v>
      </c>
      <c r="I79" s="419">
        <v>252847.92</v>
      </c>
      <c r="J79" s="392">
        <v>2.9542277291925902</v>
      </c>
      <c r="K79" s="421">
        <v>8306002.0800000001</v>
      </c>
    </row>
    <row r="80" spans="1:11" s="220" customFormat="1" ht="27.95" customHeight="1">
      <c r="A80" s="73">
        <v>72</v>
      </c>
      <c r="B80" s="73">
        <v>1500400033</v>
      </c>
      <c r="C80" s="74" t="s">
        <v>90</v>
      </c>
      <c r="D80" s="419">
        <v>10450684.449999999</v>
      </c>
      <c r="E80" s="419">
        <v>299466.38</v>
      </c>
      <c r="F80" s="392">
        <v>2.8655193009870281</v>
      </c>
      <c r="G80" s="419">
        <v>0</v>
      </c>
      <c r="H80" s="420">
        <v>0</v>
      </c>
      <c r="I80" s="419">
        <v>299466.38</v>
      </c>
      <c r="J80" s="392">
        <v>2.8655193009870281</v>
      </c>
      <c r="K80" s="421">
        <v>10151218.069999998</v>
      </c>
    </row>
    <row r="81" spans="1:11" s="220" customFormat="1" ht="27.95" customHeight="1">
      <c r="A81" s="73">
        <v>73</v>
      </c>
      <c r="B81" s="73">
        <v>1500400079</v>
      </c>
      <c r="C81" s="74" t="s">
        <v>102</v>
      </c>
      <c r="D81" s="419">
        <v>12875545.210000001</v>
      </c>
      <c r="E81" s="419">
        <v>355075.66</v>
      </c>
      <c r="F81" s="392">
        <v>2.7577524229748711</v>
      </c>
      <c r="G81" s="419">
        <v>0</v>
      </c>
      <c r="H81" s="420">
        <v>0</v>
      </c>
      <c r="I81" s="419">
        <v>355075.66</v>
      </c>
      <c r="J81" s="392">
        <v>2.7577524229748711</v>
      </c>
      <c r="K81" s="421">
        <v>12520469.550000001</v>
      </c>
    </row>
    <row r="82" spans="1:11" s="220" customFormat="1" ht="27.95" customHeight="1">
      <c r="A82" s="73">
        <v>74</v>
      </c>
      <c r="B82" s="73">
        <v>1500400037</v>
      </c>
      <c r="C82" s="74" t="s">
        <v>29</v>
      </c>
      <c r="D82" s="419">
        <v>9190689.2400000002</v>
      </c>
      <c r="E82" s="419">
        <v>249573.21</v>
      </c>
      <c r="F82" s="392">
        <v>2.7155004753484624</v>
      </c>
      <c r="G82" s="419">
        <v>0</v>
      </c>
      <c r="H82" s="420">
        <v>0</v>
      </c>
      <c r="I82" s="419">
        <v>249573.21</v>
      </c>
      <c r="J82" s="392">
        <v>2.7155004753484624</v>
      </c>
      <c r="K82" s="421">
        <v>8941116.0299999993</v>
      </c>
    </row>
    <row r="83" spans="1:11" s="220" customFormat="1" ht="27.95" customHeight="1">
      <c r="A83" s="73">
        <v>75</v>
      </c>
      <c r="B83" s="73">
        <v>1500400041</v>
      </c>
      <c r="C83" s="74" t="s">
        <v>32</v>
      </c>
      <c r="D83" s="419">
        <v>26274153.609999999</v>
      </c>
      <c r="E83" s="419">
        <v>698168</v>
      </c>
      <c r="F83" s="392">
        <v>2.6572425904302994</v>
      </c>
      <c r="G83" s="419">
        <v>0</v>
      </c>
      <c r="H83" s="420">
        <v>0</v>
      </c>
      <c r="I83" s="419">
        <v>698168</v>
      </c>
      <c r="J83" s="392">
        <v>2.6572425904302994</v>
      </c>
      <c r="K83" s="421">
        <v>25575985.609999999</v>
      </c>
    </row>
    <row r="84" spans="1:11" s="220" customFormat="1" ht="27.95" customHeight="1">
      <c r="A84" s="73">
        <v>76</v>
      </c>
      <c r="B84" s="73">
        <v>1500400080</v>
      </c>
      <c r="C84" s="74" t="s">
        <v>58</v>
      </c>
      <c r="D84" s="419">
        <v>8097150</v>
      </c>
      <c r="E84" s="419">
        <v>118069.29</v>
      </c>
      <c r="F84" s="392">
        <v>1.4581586113632574</v>
      </c>
      <c r="G84" s="419">
        <v>0</v>
      </c>
      <c r="H84" s="420">
        <v>0</v>
      </c>
      <c r="I84" s="419">
        <v>118069.29</v>
      </c>
      <c r="J84" s="392">
        <v>1.4581586113632574</v>
      </c>
      <c r="K84" s="421">
        <v>7979080.71</v>
      </c>
    </row>
    <row r="85" spans="1:11" s="220" customFormat="1" ht="27.95" customHeight="1">
      <c r="A85" s="228"/>
      <c r="B85" s="227"/>
      <c r="C85" s="228"/>
      <c r="D85" s="394"/>
      <c r="E85" s="394"/>
      <c r="F85" s="395"/>
      <c r="G85" s="395"/>
      <c r="H85" s="395"/>
      <c r="I85" s="395"/>
      <c r="J85" s="422"/>
      <c r="K85" s="423"/>
    </row>
    <row r="86" spans="1:11">
      <c r="B86" s="31"/>
      <c r="F86" s="424"/>
      <c r="G86" s="424"/>
      <c r="H86" s="425"/>
      <c r="I86" s="424"/>
      <c r="J86" s="426"/>
    </row>
    <row r="87" spans="1:11">
      <c r="B87" s="31"/>
      <c r="F87" s="424"/>
      <c r="G87" s="424"/>
      <c r="H87" s="425"/>
      <c r="I87" s="424"/>
      <c r="J87" s="426"/>
    </row>
    <row r="88" spans="1:11">
      <c r="B88" s="31"/>
      <c r="F88" s="424"/>
      <c r="G88" s="424"/>
      <c r="H88" s="425"/>
      <c r="I88" s="424"/>
      <c r="J88" s="426"/>
    </row>
    <row r="89" spans="1:11">
      <c r="B89" s="31"/>
      <c r="F89" s="424"/>
      <c r="G89" s="424"/>
      <c r="H89" s="425"/>
      <c r="I89" s="424"/>
      <c r="J89" s="426"/>
    </row>
    <row r="90" spans="1:11">
      <c r="B90" s="31"/>
      <c r="F90" s="424"/>
      <c r="G90" s="424"/>
      <c r="H90" s="425"/>
      <c r="I90" s="424"/>
      <c r="J90" s="426"/>
    </row>
    <row r="91" spans="1:11">
      <c r="B91" s="31"/>
      <c r="F91" s="424"/>
      <c r="G91" s="424"/>
      <c r="H91" s="425"/>
      <c r="I91" s="424"/>
      <c r="J91" s="426"/>
    </row>
    <row r="92" spans="1:11">
      <c r="B92" s="31"/>
      <c r="F92" s="424"/>
      <c r="G92" s="424"/>
      <c r="H92" s="425"/>
      <c r="I92" s="424"/>
      <c r="J92" s="426"/>
    </row>
    <row r="93" spans="1:11">
      <c r="B93" s="21"/>
      <c r="J93" s="426"/>
    </row>
    <row r="94" spans="1:11">
      <c r="B94" s="21"/>
      <c r="J94" s="426"/>
    </row>
    <row r="95" spans="1:11">
      <c r="J95" s="426"/>
    </row>
    <row r="96" spans="1:11">
      <c r="J96" s="426"/>
    </row>
    <row r="97" spans="10:10">
      <c r="J97" s="426"/>
    </row>
    <row r="98" spans="10:10">
      <c r="J98" s="426"/>
    </row>
    <row r="99" spans="10:10">
      <c r="J99" s="426"/>
    </row>
    <row r="100" spans="10:10">
      <c r="J100" s="426"/>
    </row>
  </sheetData>
  <mergeCells count="14">
    <mergeCell ref="A1:K1"/>
    <mergeCell ref="A2:K2"/>
    <mergeCell ref="A3:K3"/>
    <mergeCell ref="A4:K4"/>
    <mergeCell ref="E5:J5"/>
    <mergeCell ref="K5:K7"/>
    <mergeCell ref="I6:J6"/>
    <mergeCell ref="G6:H6"/>
    <mergeCell ref="A8:C8"/>
    <mergeCell ref="A5:A7"/>
    <mergeCell ref="B5:B7"/>
    <mergeCell ref="C5:C7"/>
    <mergeCell ref="E6:F6"/>
    <mergeCell ref="D5:D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6"/>
  <sheetViews>
    <sheetView zoomScale="60" zoomScaleNormal="60" workbookViewId="0">
      <selection activeCell="J9" sqref="J9"/>
    </sheetView>
  </sheetViews>
  <sheetFormatPr defaultRowHeight="26.25"/>
  <cols>
    <col min="1" max="1" width="10.5703125" style="52" customWidth="1"/>
    <col min="2" max="2" width="62.42578125" style="53" customWidth="1"/>
    <col min="3" max="3" width="27.140625" style="54" customWidth="1"/>
    <col min="4" max="4" width="25.7109375" style="54" customWidth="1"/>
    <col min="5" max="5" width="14.28515625" style="442" bestFit="1" customWidth="1"/>
    <col min="6" max="6" width="25.7109375" style="54" customWidth="1"/>
    <col min="7" max="7" width="11.85546875" style="443" customWidth="1"/>
    <col min="8" max="8" width="25.7109375" style="54" customWidth="1"/>
    <col min="9" max="9" width="13.85546875" style="444" bestFit="1" customWidth="1"/>
    <col min="10" max="10" width="26.140625" style="54" bestFit="1" customWidth="1"/>
    <col min="11" max="11" width="23.28515625" style="51" customWidth="1"/>
    <col min="12" max="12" width="25.28515625" style="51" customWidth="1"/>
    <col min="13" max="13" width="20.140625" style="18" customWidth="1"/>
    <col min="14" max="14" width="19.5703125" style="18" customWidth="1"/>
    <col min="15" max="15" width="15.5703125" style="18" customWidth="1"/>
    <col min="16" max="16" width="20.5703125" style="51" customWidth="1"/>
    <col min="17" max="17" width="14.28515625" style="51" customWidth="1"/>
    <col min="18" max="44" width="9.140625" style="51" customWidth="1"/>
    <col min="45" max="45" width="9.140625" style="51"/>
    <col min="46" max="46" width="9.140625" style="51" customWidth="1"/>
    <col min="47" max="47" width="9.140625" style="51"/>
    <col min="48" max="48" width="26.5703125" style="51" customWidth="1"/>
    <col min="49" max="49" width="9.140625" style="51"/>
    <col min="50" max="50" width="25.28515625" style="51" customWidth="1"/>
    <col min="51" max="16384" width="9.140625" style="51"/>
  </cols>
  <sheetData>
    <row r="1" spans="1:16" s="279" customFormat="1" ht="39.950000000000003" customHeight="1">
      <c r="A1" s="665" t="s">
        <v>248</v>
      </c>
      <c r="B1" s="665"/>
      <c r="C1" s="665"/>
      <c r="D1" s="665"/>
      <c r="E1" s="665"/>
      <c r="F1" s="665"/>
      <c r="G1" s="665"/>
      <c r="H1" s="665"/>
      <c r="I1" s="665"/>
      <c r="J1" s="665"/>
      <c r="K1" s="276"/>
      <c r="L1" s="276"/>
      <c r="M1" s="277"/>
      <c r="N1" s="277"/>
      <c r="O1" s="277"/>
      <c r="P1" s="278"/>
    </row>
    <row r="2" spans="1:16" s="279" customFormat="1" ht="39.950000000000003" customHeight="1">
      <c r="A2" s="666" t="s">
        <v>493</v>
      </c>
      <c r="B2" s="666"/>
      <c r="C2" s="666"/>
      <c r="D2" s="666"/>
      <c r="E2" s="666"/>
      <c r="F2" s="666"/>
      <c r="G2" s="666"/>
      <c r="H2" s="666"/>
      <c r="I2" s="666"/>
      <c r="J2" s="666"/>
      <c r="M2" s="277"/>
      <c r="N2" s="277"/>
      <c r="O2" s="277"/>
      <c r="P2" s="278"/>
    </row>
    <row r="3" spans="1:16" s="282" customFormat="1" ht="54">
      <c r="A3" s="672" t="s">
        <v>163</v>
      </c>
      <c r="B3" s="673"/>
      <c r="C3" s="280" t="s">
        <v>211</v>
      </c>
      <c r="D3" s="678" t="s">
        <v>9</v>
      </c>
      <c r="E3" s="678"/>
      <c r="F3" s="667" t="s">
        <v>84</v>
      </c>
      <c r="G3" s="667"/>
      <c r="H3" s="667" t="s">
        <v>135</v>
      </c>
      <c r="I3" s="667"/>
      <c r="J3" s="668" t="s">
        <v>4</v>
      </c>
      <c r="M3" s="283"/>
      <c r="N3" s="283"/>
      <c r="O3" s="284"/>
      <c r="P3" s="285"/>
    </row>
    <row r="4" spans="1:16" s="282" customFormat="1" ht="35.1" customHeight="1">
      <c r="A4" s="674"/>
      <c r="B4" s="675"/>
      <c r="C4" s="281" t="s">
        <v>107</v>
      </c>
      <c r="D4" s="281" t="s">
        <v>107</v>
      </c>
      <c r="E4" s="430" t="s">
        <v>7</v>
      </c>
      <c r="F4" s="281" t="s">
        <v>107</v>
      </c>
      <c r="G4" s="430" t="s">
        <v>7</v>
      </c>
      <c r="H4" s="281" t="s">
        <v>107</v>
      </c>
      <c r="I4" s="430" t="s">
        <v>7</v>
      </c>
      <c r="J4" s="669"/>
      <c r="M4" s="283"/>
      <c r="N4" s="283"/>
      <c r="O4" s="284"/>
      <c r="P4" s="285"/>
    </row>
    <row r="5" spans="1:16" s="287" customFormat="1" ht="39.950000000000003" customHeight="1">
      <c r="A5" s="676" t="s">
        <v>165</v>
      </c>
      <c r="B5" s="676"/>
      <c r="C5" s="286">
        <v>677587300</v>
      </c>
      <c r="D5" s="286">
        <v>6174692.6799999997</v>
      </c>
      <c r="E5" s="431">
        <v>0.91127633000205288</v>
      </c>
      <c r="F5" s="286">
        <v>1405490</v>
      </c>
      <c r="G5" s="431">
        <v>0.2074256704634222</v>
      </c>
      <c r="H5" s="286">
        <v>7580182.6799999997</v>
      </c>
      <c r="I5" s="431">
        <v>1.1187020004654751</v>
      </c>
      <c r="J5" s="286">
        <v>670007117.31999993</v>
      </c>
      <c r="M5" s="288"/>
      <c r="N5" s="288"/>
      <c r="O5" s="288"/>
    </row>
    <row r="6" spans="1:16" s="287" customFormat="1" ht="39.950000000000003" customHeight="1">
      <c r="A6" s="664" t="s">
        <v>159</v>
      </c>
      <c r="B6" s="664"/>
      <c r="C6" s="289">
        <v>489595200</v>
      </c>
      <c r="D6" s="289">
        <v>6174692.6799999997</v>
      </c>
      <c r="E6" s="432">
        <v>1.2611832550645921</v>
      </c>
      <c r="F6" s="289">
        <v>100190</v>
      </c>
      <c r="G6" s="433">
        <v>2.0463844416775328E-2</v>
      </c>
      <c r="H6" s="289">
        <v>6274882.6799999997</v>
      </c>
      <c r="I6" s="433">
        <v>1.2816470994813673</v>
      </c>
      <c r="J6" s="289">
        <v>483320317.31999999</v>
      </c>
      <c r="M6" s="288"/>
      <c r="N6" s="288"/>
      <c r="O6" s="288"/>
    </row>
    <row r="7" spans="1:16" s="287" customFormat="1" ht="35.1" customHeight="1">
      <c r="A7" s="670" t="s">
        <v>166</v>
      </c>
      <c r="B7" s="671"/>
      <c r="C7" s="290">
        <v>467056700</v>
      </c>
      <c r="D7" s="290">
        <v>6174692.6799999997</v>
      </c>
      <c r="E7" s="434">
        <v>1.3220434863689996</v>
      </c>
      <c r="F7" s="290">
        <v>100190</v>
      </c>
      <c r="G7" s="434">
        <v>2.145135697657265E-2</v>
      </c>
      <c r="H7" s="290">
        <v>6274882.6799999997</v>
      </c>
      <c r="I7" s="434">
        <v>1.3434948433455722</v>
      </c>
      <c r="J7" s="290">
        <v>460781817.31999999</v>
      </c>
      <c r="M7" s="288"/>
      <c r="N7" s="288"/>
      <c r="O7" s="288"/>
    </row>
    <row r="8" spans="1:16" s="287" customFormat="1" ht="35.1" customHeight="1">
      <c r="A8" s="292">
        <v>1</v>
      </c>
      <c r="B8" s="293" t="s">
        <v>129</v>
      </c>
      <c r="C8" s="291">
        <v>242590100</v>
      </c>
      <c r="D8" s="294">
        <v>0</v>
      </c>
      <c r="E8" s="435">
        <v>0</v>
      </c>
      <c r="F8" s="294">
        <v>0</v>
      </c>
      <c r="G8" s="436">
        <v>0</v>
      </c>
      <c r="H8" s="294">
        <v>0</v>
      </c>
      <c r="I8" s="437">
        <v>0</v>
      </c>
      <c r="J8" s="294">
        <v>242590100</v>
      </c>
      <c r="M8" s="288"/>
      <c r="N8" s="288"/>
      <c r="O8" s="288"/>
    </row>
    <row r="9" spans="1:16" s="287" customFormat="1" ht="35.1" customHeight="1">
      <c r="A9" s="292">
        <v>2</v>
      </c>
      <c r="B9" s="293" t="s">
        <v>167</v>
      </c>
      <c r="C9" s="291">
        <v>32458600</v>
      </c>
      <c r="D9" s="294">
        <v>556048</v>
      </c>
      <c r="E9" s="437">
        <v>1.713099147837553</v>
      </c>
      <c r="F9" s="294">
        <v>0</v>
      </c>
      <c r="G9" s="437">
        <v>0</v>
      </c>
      <c r="H9" s="294">
        <v>556048</v>
      </c>
      <c r="I9" s="437">
        <v>1.713099147837553</v>
      </c>
      <c r="J9" s="294">
        <v>31902552</v>
      </c>
      <c r="M9" s="288"/>
      <c r="N9" s="288"/>
      <c r="O9" s="288"/>
    </row>
    <row r="10" spans="1:16" s="287" customFormat="1" ht="35.1" customHeight="1">
      <c r="A10" s="292">
        <v>3</v>
      </c>
      <c r="B10" s="293" t="s">
        <v>121</v>
      </c>
      <c r="C10" s="291">
        <v>3495400</v>
      </c>
      <c r="D10" s="294">
        <v>130018.43</v>
      </c>
      <c r="E10" s="437">
        <v>3.7197010356468501</v>
      </c>
      <c r="F10" s="294">
        <v>0</v>
      </c>
      <c r="G10" s="437">
        <v>0</v>
      </c>
      <c r="H10" s="294">
        <v>130018.43</v>
      </c>
      <c r="I10" s="437">
        <v>3.7197010356468501</v>
      </c>
      <c r="J10" s="294">
        <v>3365381.57</v>
      </c>
      <c r="M10" s="288"/>
      <c r="N10" s="288"/>
      <c r="O10" s="288"/>
    </row>
    <row r="11" spans="1:16" s="287" customFormat="1" ht="35.1" customHeight="1">
      <c r="A11" s="292">
        <v>4</v>
      </c>
      <c r="B11" s="293" t="s">
        <v>161</v>
      </c>
      <c r="C11" s="291">
        <v>188512600</v>
      </c>
      <c r="D11" s="294">
        <v>5488626.25</v>
      </c>
      <c r="E11" s="437">
        <v>2.9115434459022898</v>
      </c>
      <c r="F11" s="294">
        <v>100190</v>
      </c>
      <c r="G11" s="437">
        <v>5.3147641059536607E-2</v>
      </c>
      <c r="H11" s="294">
        <v>5588816.25</v>
      </c>
      <c r="I11" s="437">
        <v>2.9646910869618264</v>
      </c>
      <c r="J11" s="294">
        <v>182923783.75</v>
      </c>
      <c r="M11" s="288"/>
      <c r="N11" s="288"/>
      <c r="O11" s="288"/>
    </row>
    <row r="12" spans="1:16" s="287" customFormat="1" ht="35.1" customHeight="1">
      <c r="A12" s="677" t="s">
        <v>168</v>
      </c>
      <c r="B12" s="677"/>
      <c r="C12" s="295">
        <v>22538500</v>
      </c>
      <c r="D12" s="295">
        <v>0</v>
      </c>
      <c r="E12" s="434">
        <v>0</v>
      </c>
      <c r="F12" s="295">
        <v>0</v>
      </c>
      <c r="G12" s="434">
        <v>0</v>
      </c>
      <c r="H12" s="295">
        <v>0</v>
      </c>
      <c r="I12" s="434">
        <v>0</v>
      </c>
      <c r="J12" s="295">
        <v>22538500</v>
      </c>
      <c r="M12" s="288"/>
      <c r="N12" s="288"/>
      <c r="O12" s="288"/>
    </row>
    <row r="13" spans="1:16" s="287" customFormat="1" ht="35.1" customHeight="1">
      <c r="A13" s="292">
        <v>1</v>
      </c>
      <c r="B13" s="293" t="s">
        <v>129</v>
      </c>
      <c r="C13" s="291">
        <v>22538500</v>
      </c>
      <c r="D13" s="294">
        <v>0</v>
      </c>
      <c r="E13" s="437">
        <v>0</v>
      </c>
      <c r="F13" s="294">
        <v>0</v>
      </c>
      <c r="G13" s="437">
        <v>0</v>
      </c>
      <c r="H13" s="294">
        <v>0</v>
      </c>
      <c r="I13" s="437">
        <v>0</v>
      </c>
      <c r="J13" s="294">
        <v>22538500</v>
      </c>
      <c r="M13" s="288"/>
      <c r="N13" s="288"/>
      <c r="O13" s="288"/>
    </row>
    <row r="14" spans="1:16" s="287" customFormat="1" ht="35.1" hidden="1" customHeight="1">
      <c r="A14" s="292">
        <v>2</v>
      </c>
      <c r="B14" s="293" t="s">
        <v>121</v>
      </c>
      <c r="C14" s="291"/>
      <c r="D14" s="294"/>
      <c r="E14" s="437" t="e">
        <v>#DIV/0!</v>
      </c>
      <c r="F14" s="294">
        <v>0</v>
      </c>
      <c r="G14" s="437" t="e">
        <v>#DIV/0!</v>
      </c>
      <c r="H14" s="294">
        <v>0</v>
      </c>
      <c r="I14" s="437" t="e">
        <v>#DIV/0!</v>
      </c>
      <c r="J14" s="294">
        <v>0</v>
      </c>
      <c r="M14" s="288"/>
      <c r="N14" s="288"/>
      <c r="O14" s="288"/>
    </row>
    <row r="15" spans="1:16" s="287" customFormat="1" ht="35.1" hidden="1" customHeight="1">
      <c r="A15" s="292">
        <v>3</v>
      </c>
      <c r="B15" s="293" t="s">
        <v>161</v>
      </c>
      <c r="C15" s="291"/>
      <c r="D15" s="294"/>
      <c r="E15" s="437" t="e">
        <v>#DIV/0!</v>
      </c>
      <c r="F15" s="294">
        <v>0</v>
      </c>
      <c r="G15" s="437" t="e">
        <v>#DIV/0!</v>
      </c>
      <c r="H15" s="294">
        <v>0</v>
      </c>
      <c r="I15" s="437" t="e">
        <v>#DIV/0!</v>
      </c>
      <c r="J15" s="294">
        <v>0</v>
      </c>
      <c r="M15" s="288"/>
      <c r="N15" s="288"/>
      <c r="O15" s="288"/>
    </row>
    <row r="16" spans="1:16" s="287" customFormat="1" ht="39.950000000000003" customHeight="1">
      <c r="A16" s="664" t="s">
        <v>169</v>
      </c>
      <c r="B16" s="664"/>
      <c r="C16" s="289">
        <v>187992100</v>
      </c>
      <c r="D16" s="289">
        <v>0</v>
      </c>
      <c r="E16" s="433">
        <v>0</v>
      </c>
      <c r="F16" s="289">
        <v>1305300</v>
      </c>
      <c r="G16" s="433">
        <v>0.69433768759431913</v>
      </c>
      <c r="H16" s="289">
        <v>1305300</v>
      </c>
      <c r="I16" s="433">
        <v>0.69433768759431913</v>
      </c>
      <c r="J16" s="289">
        <v>186686800</v>
      </c>
      <c r="M16" s="288"/>
      <c r="N16" s="288"/>
      <c r="O16" s="288"/>
    </row>
    <row r="17" spans="1:15" s="287" customFormat="1" ht="35.1" customHeight="1">
      <c r="A17" s="663" t="s">
        <v>168</v>
      </c>
      <c r="B17" s="663"/>
      <c r="C17" s="296">
        <v>187992100</v>
      </c>
      <c r="D17" s="296">
        <v>0</v>
      </c>
      <c r="E17" s="434">
        <v>0</v>
      </c>
      <c r="F17" s="296">
        <v>1305300</v>
      </c>
      <c r="G17" s="434">
        <v>0.69433768759431913</v>
      </c>
      <c r="H17" s="296">
        <v>1305300</v>
      </c>
      <c r="I17" s="434">
        <v>0.69433768759431913</v>
      </c>
      <c r="J17" s="296">
        <v>186686800</v>
      </c>
      <c r="M17" s="288"/>
      <c r="N17" s="288"/>
      <c r="O17" s="288"/>
    </row>
    <row r="18" spans="1:15" s="287" customFormat="1" ht="35.1" customHeight="1">
      <c r="A18" s="292">
        <v>1</v>
      </c>
      <c r="B18" s="293" t="s">
        <v>494</v>
      </c>
      <c r="C18" s="438">
        <v>153733500</v>
      </c>
      <c r="D18" s="438">
        <v>0</v>
      </c>
      <c r="E18" s="437">
        <v>0</v>
      </c>
      <c r="F18" s="438">
        <v>0</v>
      </c>
      <c r="G18" s="437">
        <v>0</v>
      </c>
      <c r="H18" s="294">
        <v>0</v>
      </c>
      <c r="I18" s="437">
        <v>0</v>
      </c>
      <c r="J18" s="294">
        <v>153733500</v>
      </c>
      <c r="M18" s="288"/>
      <c r="N18" s="288"/>
      <c r="O18" s="288"/>
    </row>
    <row r="19" spans="1:15" s="287" customFormat="1" ht="35.1" customHeight="1">
      <c r="A19" s="292">
        <v>2</v>
      </c>
      <c r="B19" s="293" t="s">
        <v>495</v>
      </c>
      <c r="C19" s="438">
        <v>714000</v>
      </c>
      <c r="D19" s="438">
        <v>0</v>
      </c>
      <c r="E19" s="437">
        <v>0</v>
      </c>
      <c r="F19" s="438">
        <v>0</v>
      </c>
      <c r="G19" s="437">
        <v>0</v>
      </c>
      <c r="H19" s="294">
        <v>0</v>
      </c>
      <c r="I19" s="437">
        <v>0</v>
      </c>
      <c r="J19" s="294">
        <v>714000</v>
      </c>
      <c r="M19" s="288"/>
      <c r="N19" s="288"/>
      <c r="O19" s="288"/>
    </row>
    <row r="20" spans="1:15" s="287" customFormat="1" ht="35.1" customHeight="1">
      <c r="A20" s="292">
        <v>3</v>
      </c>
      <c r="B20" s="293" t="s">
        <v>496</v>
      </c>
      <c r="C20" s="291">
        <v>6849700</v>
      </c>
      <c r="D20" s="294">
        <v>0</v>
      </c>
      <c r="E20" s="437">
        <v>0</v>
      </c>
      <c r="F20" s="294">
        <v>1039800</v>
      </c>
      <c r="G20" s="437">
        <v>15.180226871249836</v>
      </c>
      <c r="H20" s="294">
        <v>1039800</v>
      </c>
      <c r="I20" s="437">
        <v>15.180226871249836</v>
      </c>
      <c r="J20" s="294">
        <v>5809900</v>
      </c>
      <c r="M20" s="288"/>
      <c r="N20" s="288"/>
      <c r="O20" s="288"/>
    </row>
    <row r="21" spans="1:15" s="287" customFormat="1" ht="35.1" customHeight="1">
      <c r="A21" s="292">
        <v>4</v>
      </c>
      <c r="B21" s="299" t="s">
        <v>249</v>
      </c>
      <c r="C21" s="291">
        <v>26694900</v>
      </c>
      <c r="D21" s="291">
        <v>0</v>
      </c>
      <c r="E21" s="437">
        <v>0</v>
      </c>
      <c r="F21" s="291">
        <v>265500</v>
      </c>
      <c r="G21" s="437">
        <v>0.99457199689828391</v>
      </c>
      <c r="H21" s="294">
        <v>265500</v>
      </c>
      <c r="I21" s="437">
        <v>0.99457199689828391</v>
      </c>
      <c r="J21" s="294">
        <v>26429400</v>
      </c>
      <c r="M21" s="288"/>
      <c r="N21" s="288"/>
      <c r="O21" s="288"/>
    </row>
    <row r="22" spans="1:15" s="287" customFormat="1" ht="39.950000000000003" hidden="1" customHeight="1">
      <c r="A22" s="664" t="s">
        <v>212</v>
      </c>
      <c r="B22" s="664"/>
      <c r="C22" s="289">
        <f>+C23</f>
        <v>0</v>
      </c>
      <c r="D22" s="289">
        <f>+D23</f>
        <v>0</v>
      </c>
      <c r="E22" s="432" t="e">
        <f>D22/C22*100</f>
        <v>#DIV/0!</v>
      </c>
      <c r="F22" s="289">
        <f>+F23</f>
        <v>0</v>
      </c>
      <c r="G22" s="433" t="e">
        <f t="shared" ref="G22:G26" si="0">F22/C22*100</f>
        <v>#DIV/0!</v>
      </c>
      <c r="H22" s="289" t="e">
        <f>+H23</f>
        <v>#REF!</v>
      </c>
      <c r="I22" s="433" t="e">
        <f>H22/C22*100</f>
        <v>#REF!</v>
      </c>
      <c r="J22" s="289" t="e">
        <f>+J23</f>
        <v>#REF!</v>
      </c>
      <c r="M22" s="288"/>
      <c r="N22" s="288"/>
      <c r="O22" s="288"/>
    </row>
    <row r="23" spans="1:15" s="287" customFormat="1" ht="35.1" hidden="1" customHeight="1">
      <c r="A23" s="663" t="s">
        <v>166</v>
      </c>
      <c r="B23" s="663"/>
      <c r="C23" s="296">
        <f>SUM(C24:C26)</f>
        <v>0</v>
      </c>
      <c r="D23" s="296">
        <f>SUM(D24:D26)</f>
        <v>0</v>
      </c>
      <c r="E23" s="296" t="e">
        <f>SUM(E24:E26)</f>
        <v>#DIV/0!</v>
      </c>
      <c r="F23" s="296">
        <f>SUM(F24:F26)</f>
        <v>0</v>
      </c>
      <c r="G23" s="434" t="e">
        <f t="shared" si="0"/>
        <v>#DIV/0!</v>
      </c>
      <c r="H23" s="296" t="e">
        <f>SUM(H24:H26)</f>
        <v>#REF!</v>
      </c>
      <c r="I23" s="434" t="e">
        <f>+H23*100/C23</f>
        <v>#REF!</v>
      </c>
      <c r="J23" s="296" t="e">
        <f>SUM(J24:J26)</f>
        <v>#REF!</v>
      </c>
      <c r="M23" s="288"/>
      <c r="N23" s="288"/>
      <c r="O23" s="288"/>
    </row>
    <row r="24" spans="1:15" s="287" customFormat="1" ht="108" hidden="1">
      <c r="A24" s="297">
        <v>1</v>
      </c>
      <c r="B24" s="298" t="s">
        <v>217</v>
      </c>
      <c r="C24" s="294"/>
      <c r="D24" s="294"/>
      <c r="E24" s="437" t="e">
        <f>D24/C24*100</f>
        <v>#DIV/0!</v>
      </c>
      <c r="F24" s="294"/>
      <c r="G24" s="437" t="e">
        <f t="shared" si="0"/>
        <v>#DIV/0!</v>
      </c>
      <c r="H24" s="294" t="e">
        <f>F24+D24+#REF!</f>
        <v>#REF!</v>
      </c>
      <c r="I24" s="437" t="e">
        <f>+H24*100/C24</f>
        <v>#REF!</v>
      </c>
      <c r="J24" s="294" t="e">
        <f>+C24-H24</f>
        <v>#REF!</v>
      </c>
      <c r="M24" s="288"/>
      <c r="N24" s="288"/>
      <c r="O24" s="288"/>
    </row>
    <row r="25" spans="1:15" ht="60" hidden="1" customHeight="1">
      <c r="A25" s="329">
        <v>2</v>
      </c>
      <c r="B25" s="332" t="s">
        <v>221</v>
      </c>
      <c r="C25" s="330"/>
      <c r="D25" s="331"/>
      <c r="E25" s="437" t="e">
        <f>D25/C25*100</f>
        <v>#DIV/0!</v>
      </c>
      <c r="F25" s="331"/>
      <c r="G25" s="437" t="e">
        <f t="shared" si="0"/>
        <v>#DIV/0!</v>
      </c>
      <c r="H25" s="294" t="e">
        <f>F25+D25+#REF!</f>
        <v>#REF!</v>
      </c>
      <c r="I25" s="437" t="e">
        <f>+H25*100/C25</f>
        <v>#REF!</v>
      </c>
      <c r="J25" s="294" t="e">
        <f>+C25-H25</f>
        <v>#REF!</v>
      </c>
      <c r="M25" s="19"/>
      <c r="N25" s="19"/>
      <c r="O25" s="19"/>
    </row>
    <row r="26" spans="1:15" ht="48.75" hidden="1" customHeight="1">
      <c r="A26" s="329">
        <v>3</v>
      </c>
      <c r="B26" s="332" t="s">
        <v>223</v>
      </c>
      <c r="C26" s="330"/>
      <c r="D26" s="331"/>
      <c r="E26" s="437" t="e">
        <f t="shared" ref="E26" si="1">D26/C26*100</f>
        <v>#DIV/0!</v>
      </c>
      <c r="F26" s="331"/>
      <c r="G26" s="437" t="e">
        <f t="shared" si="0"/>
        <v>#DIV/0!</v>
      </c>
      <c r="H26" s="294" t="e">
        <f>F26+D26+#REF!</f>
        <v>#REF!</v>
      </c>
      <c r="I26" s="437" t="e">
        <f>+H26*100/C26</f>
        <v>#REF!</v>
      </c>
      <c r="J26" s="294" t="e">
        <f>+C26-H26</f>
        <v>#REF!</v>
      </c>
      <c r="M26" s="19"/>
      <c r="N26" s="19"/>
      <c r="O26" s="19"/>
    </row>
    <row r="27" spans="1:15" ht="48.75" customHeight="1">
      <c r="D27" s="10"/>
      <c r="E27" s="439"/>
      <c r="F27" s="10"/>
      <c r="G27" s="440"/>
      <c r="H27" s="10"/>
      <c r="I27" s="441"/>
      <c r="J27" s="10"/>
    </row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ht="48.75" customHeight="1"/>
    <row r="38" spans="2:50" ht="48.75" customHeight="1"/>
    <row r="39" spans="2:50" ht="48.75" customHeight="1"/>
    <row r="40" spans="2:50" ht="48.75" customHeight="1"/>
    <row r="41" spans="2:50" s="52" customFormat="1" ht="48.75" customHeight="1">
      <c r="B41" s="53"/>
      <c r="C41" s="54"/>
      <c r="D41" s="54"/>
      <c r="E41" s="442"/>
      <c r="F41" s="54"/>
      <c r="G41" s="443"/>
      <c r="H41" s="54"/>
      <c r="I41" s="444"/>
      <c r="J41" s="54"/>
      <c r="K41" s="51"/>
      <c r="L41" s="51"/>
      <c r="M41" s="18"/>
      <c r="N41" s="18"/>
      <c r="O41" s="18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</row>
    <row r="42" spans="2:50" s="52" customFormat="1" ht="48.75" customHeight="1">
      <c r="B42" s="53"/>
      <c r="C42" s="54"/>
      <c r="D42" s="54"/>
      <c r="E42" s="442"/>
      <c r="F42" s="54"/>
      <c r="G42" s="443"/>
      <c r="H42" s="54"/>
      <c r="I42" s="444"/>
      <c r="J42" s="54"/>
      <c r="K42" s="51"/>
      <c r="L42" s="51"/>
      <c r="M42" s="18"/>
      <c r="N42" s="18"/>
      <c r="O42" s="18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</row>
    <row r="43" spans="2:50" s="52" customFormat="1" ht="48.75" customHeight="1">
      <c r="B43" s="53"/>
      <c r="C43" s="54"/>
      <c r="D43" s="54"/>
      <c r="E43" s="442"/>
      <c r="F43" s="54"/>
      <c r="G43" s="443"/>
      <c r="H43" s="54"/>
      <c r="I43" s="444"/>
      <c r="J43" s="54"/>
      <c r="K43" s="51"/>
      <c r="L43" s="51"/>
      <c r="M43" s="18"/>
      <c r="N43" s="18"/>
      <c r="O43" s="18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</row>
    <row r="44" spans="2:50" s="52" customFormat="1" ht="48.75" customHeight="1">
      <c r="B44" s="53"/>
      <c r="C44" s="54"/>
      <c r="D44" s="54"/>
      <c r="E44" s="442"/>
      <c r="F44" s="54"/>
      <c r="G44" s="443"/>
      <c r="H44" s="54"/>
      <c r="I44" s="444"/>
      <c r="J44" s="54"/>
      <c r="K44" s="51"/>
      <c r="L44" s="51"/>
      <c r="M44" s="18"/>
      <c r="N44" s="18"/>
      <c r="O44" s="18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</row>
    <row r="45" spans="2:50" s="52" customFormat="1" ht="48.75" customHeight="1">
      <c r="B45" s="53"/>
      <c r="C45" s="54"/>
      <c r="D45" s="54"/>
      <c r="E45" s="442"/>
      <c r="F45" s="54"/>
      <c r="G45" s="443"/>
      <c r="H45" s="54"/>
      <c r="I45" s="444"/>
      <c r="J45" s="54"/>
      <c r="K45" s="51"/>
      <c r="L45" s="51"/>
      <c r="M45" s="18"/>
      <c r="N45" s="18"/>
      <c r="O45" s="18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</row>
    <row r="46" spans="2:50" s="52" customFormat="1" ht="48.75" customHeight="1">
      <c r="B46" s="53"/>
      <c r="C46" s="54"/>
      <c r="D46" s="54"/>
      <c r="E46" s="442"/>
      <c r="F46" s="54"/>
      <c r="G46" s="443"/>
      <c r="H46" s="54"/>
      <c r="I46" s="444"/>
      <c r="J46" s="54"/>
      <c r="K46" s="51"/>
      <c r="L46" s="51"/>
      <c r="M46" s="18"/>
      <c r="N46" s="18"/>
      <c r="O46" s="18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</row>
    <row r="47" spans="2:50" s="52" customFormat="1" ht="48.75" customHeight="1">
      <c r="B47" s="53"/>
      <c r="C47" s="54"/>
      <c r="D47" s="54"/>
      <c r="E47" s="442"/>
      <c r="F47" s="54"/>
      <c r="G47" s="443"/>
      <c r="H47" s="54"/>
      <c r="I47" s="444"/>
      <c r="J47" s="54"/>
      <c r="K47" s="51"/>
      <c r="L47" s="51"/>
      <c r="M47" s="18"/>
      <c r="N47" s="18"/>
      <c r="O47" s="18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</row>
    <row r="48" spans="2:50" s="52" customFormat="1" ht="48.75" customHeight="1">
      <c r="B48" s="53"/>
      <c r="C48" s="54"/>
      <c r="D48" s="54"/>
      <c r="E48" s="442"/>
      <c r="F48" s="54"/>
      <c r="G48" s="443"/>
      <c r="H48" s="54"/>
      <c r="I48" s="444"/>
      <c r="J48" s="54"/>
      <c r="K48" s="51"/>
      <c r="L48" s="51"/>
      <c r="M48" s="18"/>
      <c r="N48" s="18"/>
      <c r="O48" s="18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</row>
    <row r="49" spans="2:50" s="52" customFormat="1" ht="48.75" customHeight="1">
      <c r="B49" s="53"/>
      <c r="C49" s="54"/>
      <c r="D49" s="54"/>
      <c r="E49" s="442"/>
      <c r="F49" s="54"/>
      <c r="G49" s="443"/>
      <c r="H49" s="54"/>
      <c r="I49" s="444"/>
      <c r="J49" s="54"/>
      <c r="K49" s="51"/>
      <c r="L49" s="51"/>
      <c r="M49" s="18"/>
      <c r="N49" s="18"/>
      <c r="O49" s="18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</row>
    <row r="50" spans="2:50" s="52" customFormat="1" ht="48.75" customHeight="1">
      <c r="B50" s="53"/>
      <c r="C50" s="54"/>
      <c r="D50" s="54"/>
      <c r="E50" s="442"/>
      <c r="F50" s="54"/>
      <c r="G50" s="443"/>
      <c r="H50" s="54"/>
      <c r="I50" s="444"/>
      <c r="J50" s="54"/>
      <c r="K50" s="51"/>
      <c r="L50" s="51"/>
      <c r="M50" s="18"/>
      <c r="N50" s="18"/>
      <c r="O50" s="18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</row>
    <row r="51" spans="2:50" s="52" customFormat="1" ht="48.75" customHeight="1">
      <c r="B51" s="53"/>
      <c r="C51" s="54"/>
      <c r="D51" s="54"/>
      <c r="E51" s="442"/>
      <c r="F51" s="54"/>
      <c r="G51" s="443"/>
      <c r="H51" s="54"/>
      <c r="I51" s="444"/>
      <c r="J51" s="54"/>
      <c r="K51" s="51"/>
      <c r="L51" s="51"/>
      <c r="M51" s="18"/>
      <c r="N51" s="18"/>
      <c r="O51" s="18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</row>
    <row r="52" spans="2:50" s="52" customFormat="1" ht="48.75" customHeight="1">
      <c r="B52" s="53"/>
      <c r="C52" s="54"/>
      <c r="D52" s="54"/>
      <c r="E52" s="442"/>
      <c r="F52" s="54"/>
      <c r="G52" s="443"/>
      <c r="H52" s="54"/>
      <c r="I52" s="444"/>
      <c r="J52" s="54"/>
      <c r="K52" s="51"/>
      <c r="L52" s="51"/>
      <c r="M52" s="18"/>
      <c r="N52" s="18"/>
      <c r="O52" s="18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</row>
    <row r="53" spans="2:50" s="52" customFormat="1" ht="48.75" customHeight="1">
      <c r="B53" s="53"/>
      <c r="C53" s="54"/>
      <c r="D53" s="54"/>
      <c r="E53" s="442"/>
      <c r="F53" s="54"/>
      <c r="G53" s="443"/>
      <c r="H53" s="54"/>
      <c r="I53" s="444"/>
      <c r="J53" s="54"/>
      <c r="K53" s="51"/>
      <c r="L53" s="51"/>
      <c r="M53" s="18"/>
      <c r="N53" s="18"/>
      <c r="O53" s="18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</row>
    <row r="54" spans="2:50" s="52" customFormat="1" ht="48.75" customHeight="1">
      <c r="B54" s="53"/>
      <c r="C54" s="54"/>
      <c r="D54" s="54"/>
      <c r="E54" s="442"/>
      <c r="F54" s="54"/>
      <c r="G54" s="443"/>
      <c r="H54" s="54"/>
      <c r="I54" s="444"/>
      <c r="J54" s="54"/>
      <c r="K54" s="51"/>
      <c r="L54" s="51"/>
      <c r="M54" s="18"/>
      <c r="N54" s="18"/>
      <c r="O54" s="18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</row>
    <row r="55" spans="2:50" s="52" customFormat="1" ht="48.75" customHeight="1">
      <c r="B55" s="53"/>
      <c r="C55" s="54"/>
      <c r="D55" s="54"/>
      <c r="E55" s="442"/>
      <c r="F55" s="54"/>
      <c r="G55" s="443"/>
      <c r="H55" s="54"/>
      <c r="I55" s="444"/>
      <c r="J55" s="54"/>
      <c r="K55" s="51"/>
      <c r="L55" s="51"/>
      <c r="M55" s="18"/>
      <c r="N55" s="18"/>
      <c r="O55" s="18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</row>
    <row r="56" spans="2:50" s="52" customFormat="1" ht="48.75" customHeight="1">
      <c r="B56" s="53"/>
      <c r="C56" s="54"/>
      <c r="D56" s="54"/>
      <c r="E56" s="442"/>
      <c r="F56" s="54"/>
      <c r="G56" s="443"/>
      <c r="H56" s="54"/>
      <c r="I56" s="444"/>
      <c r="J56" s="54"/>
      <c r="K56" s="51"/>
      <c r="L56" s="51"/>
      <c r="M56" s="18"/>
      <c r="N56" s="18"/>
      <c r="O56" s="18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</row>
    <row r="57" spans="2:50" s="52" customFormat="1" ht="48.75" customHeight="1">
      <c r="B57" s="53"/>
      <c r="C57" s="54"/>
      <c r="D57" s="54"/>
      <c r="E57" s="442"/>
      <c r="F57" s="54"/>
      <c r="G57" s="443"/>
      <c r="H57" s="54"/>
      <c r="I57" s="444"/>
      <c r="J57" s="54"/>
      <c r="K57" s="51"/>
      <c r="L57" s="51"/>
      <c r="M57" s="18"/>
      <c r="N57" s="18"/>
      <c r="O57" s="18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</row>
    <row r="58" spans="2:50" s="52" customFormat="1" ht="48.75" customHeight="1">
      <c r="B58" s="53"/>
      <c r="C58" s="54"/>
      <c r="D58" s="54"/>
      <c r="E58" s="442"/>
      <c r="F58" s="54"/>
      <c r="G58" s="443"/>
      <c r="H58" s="54"/>
      <c r="I58" s="444"/>
      <c r="J58" s="54"/>
      <c r="K58" s="51"/>
      <c r="L58" s="51"/>
      <c r="M58" s="18"/>
      <c r="N58" s="18"/>
      <c r="O58" s="18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</row>
    <row r="59" spans="2:50" s="52" customFormat="1" ht="48.75" customHeight="1">
      <c r="B59" s="53"/>
      <c r="C59" s="54"/>
      <c r="D59" s="54"/>
      <c r="E59" s="442"/>
      <c r="F59" s="54"/>
      <c r="G59" s="443"/>
      <c r="H59" s="54"/>
      <c r="I59" s="444"/>
      <c r="J59" s="54"/>
      <c r="K59" s="51"/>
      <c r="L59" s="51"/>
      <c r="M59" s="18"/>
      <c r="N59" s="18"/>
      <c r="O59" s="18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</row>
    <row r="60" spans="2:50" s="52" customFormat="1" ht="48.75" customHeight="1">
      <c r="B60" s="53"/>
      <c r="C60" s="54"/>
      <c r="D60" s="54"/>
      <c r="E60" s="442"/>
      <c r="F60" s="54"/>
      <c r="G60" s="443"/>
      <c r="H60" s="54"/>
      <c r="I60" s="444"/>
      <c r="J60" s="54"/>
      <c r="K60" s="51"/>
      <c r="L60" s="51"/>
      <c r="M60" s="18"/>
      <c r="N60" s="18"/>
      <c r="O60" s="18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</row>
    <row r="61" spans="2:50" s="52" customFormat="1" ht="48.75" customHeight="1">
      <c r="B61" s="53"/>
      <c r="C61" s="54"/>
      <c r="D61" s="54"/>
      <c r="E61" s="442"/>
      <c r="F61" s="54"/>
      <c r="G61" s="443"/>
      <c r="H61" s="54"/>
      <c r="I61" s="444"/>
      <c r="J61" s="54"/>
      <c r="K61" s="51"/>
      <c r="L61" s="51"/>
      <c r="M61" s="18"/>
      <c r="N61" s="18"/>
      <c r="O61" s="18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</row>
    <row r="62" spans="2:50" s="52" customFormat="1" ht="48.75" customHeight="1">
      <c r="B62" s="53"/>
      <c r="C62" s="54"/>
      <c r="D62" s="54"/>
      <c r="E62" s="442"/>
      <c r="F62" s="54"/>
      <c r="G62" s="443"/>
      <c r="H62" s="54"/>
      <c r="I62" s="444"/>
      <c r="J62" s="54"/>
      <c r="K62" s="51"/>
      <c r="L62" s="51"/>
      <c r="M62" s="18"/>
      <c r="N62" s="18"/>
      <c r="O62" s="18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</row>
    <row r="63" spans="2:50" s="52" customFormat="1" ht="48.75" customHeight="1">
      <c r="B63" s="53"/>
      <c r="C63" s="54"/>
      <c r="D63" s="54"/>
      <c r="E63" s="442"/>
      <c r="F63" s="54"/>
      <c r="G63" s="443"/>
      <c r="H63" s="54"/>
      <c r="I63" s="444"/>
      <c r="J63" s="54"/>
      <c r="K63" s="51"/>
      <c r="L63" s="51"/>
      <c r="M63" s="18"/>
      <c r="N63" s="18"/>
      <c r="O63" s="18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</row>
    <row r="64" spans="2:50" s="52" customFormat="1" ht="48.75" customHeight="1">
      <c r="B64" s="53"/>
      <c r="C64" s="54"/>
      <c r="D64" s="54"/>
      <c r="E64" s="442"/>
      <c r="F64" s="54"/>
      <c r="G64" s="443"/>
      <c r="H64" s="54"/>
      <c r="I64" s="444"/>
      <c r="J64" s="54"/>
      <c r="K64" s="51"/>
      <c r="L64" s="51"/>
      <c r="M64" s="18"/>
      <c r="N64" s="18"/>
      <c r="O64" s="18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</row>
    <row r="65" spans="2:50" s="52" customFormat="1" ht="48.75" customHeight="1">
      <c r="B65" s="53"/>
      <c r="C65" s="54"/>
      <c r="D65" s="54"/>
      <c r="E65" s="442"/>
      <c r="F65" s="54"/>
      <c r="G65" s="443"/>
      <c r="H65" s="54"/>
      <c r="I65" s="444"/>
      <c r="J65" s="54"/>
      <c r="K65" s="51"/>
      <c r="L65" s="51"/>
      <c r="M65" s="18"/>
      <c r="N65" s="18"/>
      <c r="O65" s="18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</row>
    <row r="66" spans="2:50" s="52" customFormat="1" ht="48.75" customHeight="1">
      <c r="B66" s="53"/>
      <c r="C66" s="54"/>
      <c r="D66" s="54"/>
      <c r="E66" s="442"/>
      <c r="F66" s="54"/>
      <c r="G66" s="443"/>
      <c r="H66" s="54"/>
      <c r="I66" s="444"/>
      <c r="J66" s="54"/>
      <c r="K66" s="51"/>
      <c r="L66" s="51"/>
      <c r="M66" s="18"/>
      <c r="N66" s="18"/>
      <c r="O66" s="18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</row>
    <row r="67" spans="2:50" s="52" customFormat="1" ht="48.75" customHeight="1">
      <c r="B67" s="53"/>
      <c r="C67" s="54"/>
      <c r="D67" s="54"/>
      <c r="E67" s="442"/>
      <c r="F67" s="54"/>
      <c r="G67" s="443"/>
      <c r="H67" s="54"/>
      <c r="I67" s="444"/>
      <c r="J67" s="54"/>
      <c r="K67" s="51"/>
      <c r="L67" s="51"/>
      <c r="M67" s="18"/>
      <c r="N67" s="18"/>
      <c r="O67" s="18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</row>
    <row r="68" spans="2:50" s="52" customFormat="1" ht="48.75" customHeight="1">
      <c r="B68" s="53"/>
      <c r="C68" s="54"/>
      <c r="D68" s="54"/>
      <c r="E68" s="442"/>
      <c r="F68" s="54"/>
      <c r="G68" s="443"/>
      <c r="H68" s="54"/>
      <c r="I68" s="444"/>
      <c r="J68" s="54"/>
      <c r="K68" s="51"/>
      <c r="L68" s="51"/>
      <c r="M68" s="18"/>
      <c r="N68" s="18"/>
      <c r="O68" s="18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</row>
    <row r="69" spans="2:50" s="52" customFormat="1" ht="48.75" customHeight="1">
      <c r="B69" s="53"/>
      <c r="C69" s="54"/>
      <c r="D69" s="54"/>
      <c r="E69" s="442"/>
      <c r="F69" s="54"/>
      <c r="G69" s="443"/>
      <c r="H69" s="54"/>
      <c r="I69" s="444"/>
      <c r="J69" s="54"/>
      <c r="K69" s="51"/>
      <c r="L69" s="51"/>
      <c r="M69" s="18"/>
      <c r="N69" s="18"/>
      <c r="O69" s="18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</row>
    <row r="70" spans="2:50" s="52" customFormat="1" ht="48.75" customHeight="1">
      <c r="B70" s="53"/>
      <c r="C70" s="54"/>
      <c r="D70" s="54"/>
      <c r="E70" s="442"/>
      <c r="F70" s="54"/>
      <c r="G70" s="443"/>
      <c r="H70" s="54"/>
      <c r="I70" s="444"/>
      <c r="J70" s="54"/>
      <c r="K70" s="51"/>
      <c r="L70" s="51"/>
      <c r="M70" s="18"/>
      <c r="N70" s="18"/>
      <c r="O70" s="18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</row>
    <row r="71" spans="2:50" s="52" customFormat="1" ht="48.75" customHeight="1">
      <c r="B71" s="53"/>
      <c r="C71" s="54"/>
      <c r="D71" s="54"/>
      <c r="E71" s="442"/>
      <c r="F71" s="54"/>
      <c r="G71" s="443"/>
      <c r="H71" s="54"/>
      <c r="I71" s="444"/>
      <c r="J71" s="54"/>
      <c r="K71" s="51"/>
      <c r="L71" s="51"/>
      <c r="M71" s="18"/>
      <c r="N71" s="18"/>
      <c r="O71" s="18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</row>
    <row r="72" spans="2:50" s="52" customFormat="1" ht="48.75" customHeight="1">
      <c r="B72" s="53"/>
      <c r="C72" s="54"/>
      <c r="D72" s="54"/>
      <c r="E72" s="442"/>
      <c r="F72" s="54"/>
      <c r="G72" s="443"/>
      <c r="H72" s="54"/>
      <c r="I72" s="444"/>
      <c r="J72" s="54"/>
      <c r="K72" s="51"/>
      <c r="L72" s="51"/>
      <c r="M72" s="18"/>
      <c r="N72" s="18"/>
      <c r="O72" s="18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</row>
    <row r="73" spans="2:50" s="52" customFormat="1" ht="48.75" customHeight="1">
      <c r="B73" s="53"/>
      <c r="C73" s="54"/>
      <c r="D73" s="54"/>
      <c r="E73" s="442"/>
      <c r="F73" s="54"/>
      <c r="G73" s="443"/>
      <c r="H73" s="54"/>
      <c r="I73" s="444"/>
      <c r="J73" s="54"/>
      <c r="K73" s="51"/>
      <c r="L73" s="51"/>
      <c r="M73" s="18"/>
      <c r="N73" s="18"/>
      <c r="O73" s="18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</row>
    <row r="74" spans="2:50" s="52" customFormat="1" ht="48.75" customHeight="1">
      <c r="B74" s="53"/>
      <c r="C74" s="54"/>
      <c r="D74" s="54"/>
      <c r="E74" s="442"/>
      <c r="F74" s="54"/>
      <c r="G74" s="443"/>
      <c r="H74" s="54"/>
      <c r="I74" s="444"/>
      <c r="J74" s="54"/>
      <c r="K74" s="51"/>
      <c r="L74" s="51"/>
      <c r="M74" s="18"/>
      <c r="N74" s="18"/>
      <c r="O74" s="18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</row>
    <row r="75" spans="2:50" s="52" customFormat="1" ht="48.75" customHeight="1">
      <c r="B75" s="53"/>
      <c r="C75" s="54"/>
      <c r="D75" s="54"/>
      <c r="E75" s="442"/>
      <c r="F75" s="54"/>
      <c r="G75" s="443"/>
      <c r="H75" s="54"/>
      <c r="I75" s="444"/>
      <c r="J75" s="54"/>
      <c r="K75" s="51"/>
      <c r="L75" s="51"/>
      <c r="M75" s="18"/>
      <c r="N75" s="18"/>
      <c r="O75" s="18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</row>
    <row r="76" spans="2:50" s="52" customFormat="1" ht="48.75" customHeight="1">
      <c r="B76" s="53"/>
      <c r="C76" s="54"/>
      <c r="D76" s="54"/>
      <c r="E76" s="442"/>
      <c r="F76" s="54"/>
      <c r="G76" s="443"/>
      <c r="H76" s="54"/>
      <c r="I76" s="444"/>
      <c r="J76" s="54"/>
      <c r="K76" s="51"/>
      <c r="L76" s="51"/>
      <c r="M76" s="18"/>
      <c r="N76" s="18"/>
      <c r="O76" s="18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</row>
    <row r="77" spans="2:50" s="52" customFormat="1" ht="48.75" customHeight="1">
      <c r="B77" s="53"/>
      <c r="C77" s="54"/>
      <c r="D77" s="54"/>
      <c r="E77" s="442"/>
      <c r="F77" s="54"/>
      <c r="G77" s="443"/>
      <c r="H77" s="54"/>
      <c r="I77" s="444"/>
      <c r="J77" s="54"/>
      <c r="K77" s="51"/>
      <c r="L77" s="51"/>
      <c r="M77" s="18"/>
      <c r="N77" s="18"/>
      <c r="O77" s="18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</row>
    <row r="78" spans="2:50" s="52" customFormat="1" ht="48.75" customHeight="1">
      <c r="B78" s="53"/>
      <c r="C78" s="54"/>
      <c r="D78" s="54"/>
      <c r="E78" s="442"/>
      <c r="F78" s="54"/>
      <c r="G78" s="443"/>
      <c r="H78" s="54"/>
      <c r="I78" s="444"/>
      <c r="J78" s="54"/>
      <c r="K78" s="51"/>
      <c r="L78" s="51"/>
      <c r="M78" s="18"/>
      <c r="N78" s="18"/>
      <c r="O78" s="18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</row>
    <row r="79" spans="2:50" s="52" customFormat="1" ht="48.75" customHeight="1">
      <c r="B79" s="53"/>
      <c r="C79" s="54"/>
      <c r="D79" s="54"/>
      <c r="E79" s="442"/>
      <c r="F79" s="54"/>
      <c r="G79" s="443"/>
      <c r="H79" s="54"/>
      <c r="I79" s="444"/>
      <c r="J79" s="54"/>
      <c r="K79" s="51"/>
      <c r="L79" s="51"/>
      <c r="M79" s="18"/>
      <c r="N79" s="18"/>
      <c r="O79" s="18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</row>
    <row r="80" spans="2:50" s="52" customFormat="1" ht="48.75" customHeight="1">
      <c r="B80" s="53"/>
      <c r="C80" s="54"/>
      <c r="D80" s="54"/>
      <c r="E80" s="442"/>
      <c r="F80" s="54"/>
      <c r="G80" s="443"/>
      <c r="H80" s="54"/>
      <c r="I80" s="444"/>
      <c r="J80" s="54"/>
      <c r="K80" s="51"/>
      <c r="L80" s="51"/>
      <c r="M80" s="18"/>
      <c r="N80" s="18"/>
      <c r="O80" s="18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</row>
    <row r="81" spans="2:50" s="52" customFormat="1" ht="48.75" customHeight="1">
      <c r="B81" s="53"/>
      <c r="C81" s="54"/>
      <c r="D81" s="54"/>
      <c r="E81" s="442"/>
      <c r="F81" s="54"/>
      <c r="G81" s="443"/>
      <c r="H81" s="54"/>
      <c r="I81" s="444"/>
      <c r="J81" s="54"/>
      <c r="K81" s="51"/>
      <c r="L81" s="51"/>
      <c r="M81" s="18"/>
      <c r="N81" s="18"/>
      <c r="O81" s="18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</row>
    <row r="82" spans="2:50" s="52" customFormat="1" ht="48.75" customHeight="1">
      <c r="B82" s="53"/>
      <c r="C82" s="54"/>
      <c r="D82" s="54"/>
      <c r="E82" s="442"/>
      <c r="F82" s="54"/>
      <c r="G82" s="443"/>
      <c r="H82" s="54"/>
      <c r="I82" s="444"/>
      <c r="J82" s="54"/>
      <c r="K82" s="51"/>
      <c r="L82" s="51"/>
      <c r="M82" s="18"/>
      <c r="N82" s="18"/>
      <c r="O82" s="18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</row>
    <row r="83" spans="2:50" s="52" customFormat="1" ht="48.75" customHeight="1">
      <c r="B83" s="53"/>
      <c r="C83" s="54"/>
      <c r="D83" s="54"/>
      <c r="E83" s="442"/>
      <c r="F83" s="54"/>
      <c r="G83" s="443"/>
      <c r="H83" s="54"/>
      <c r="I83" s="444"/>
      <c r="J83" s="54"/>
      <c r="K83" s="51"/>
      <c r="L83" s="51"/>
      <c r="M83" s="18"/>
      <c r="N83" s="18"/>
      <c r="O83" s="18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</row>
    <row r="84" spans="2:50" s="52" customFormat="1" ht="48.75" customHeight="1">
      <c r="B84" s="53"/>
      <c r="C84" s="54"/>
      <c r="D84" s="54"/>
      <c r="E84" s="442"/>
      <c r="F84" s="54"/>
      <c r="G84" s="443"/>
      <c r="H84" s="54"/>
      <c r="I84" s="444"/>
      <c r="J84" s="54"/>
      <c r="K84" s="51"/>
      <c r="L84" s="51"/>
      <c r="M84" s="18"/>
      <c r="N84" s="18"/>
      <c r="O84" s="18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</row>
    <row r="85" spans="2:50" s="52" customFormat="1" ht="48.75" customHeight="1">
      <c r="B85" s="53"/>
      <c r="C85" s="54"/>
      <c r="D85" s="54"/>
      <c r="E85" s="442"/>
      <c r="F85" s="54"/>
      <c r="G85" s="443"/>
      <c r="H85" s="54"/>
      <c r="I85" s="444"/>
      <c r="J85" s="54"/>
      <c r="K85" s="51"/>
      <c r="L85" s="51"/>
      <c r="M85" s="18"/>
      <c r="N85" s="18"/>
      <c r="O85" s="18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</row>
    <row r="86" spans="2:50" s="52" customFormat="1" ht="48.75" customHeight="1">
      <c r="B86" s="53"/>
      <c r="C86" s="54"/>
      <c r="D86" s="54"/>
      <c r="E86" s="442"/>
      <c r="F86" s="54"/>
      <c r="G86" s="443"/>
      <c r="H86" s="54"/>
      <c r="I86" s="444"/>
      <c r="J86" s="54"/>
      <c r="K86" s="51"/>
      <c r="L86" s="51"/>
      <c r="M86" s="18"/>
      <c r="N86" s="18"/>
      <c r="O86" s="18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</row>
  </sheetData>
  <mergeCells count="15">
    <mergeCell ref="A2:J2"/>
    <mergeCell ref="H3:I3"/>
    <mergeCell ref="J3:J4"/>
    <mergeCell ref="A23:B23"/>
    <mergeCell ref="A17:B17"/>
    <mergeCell ref="A22:B22"/>
    <mergeCell ref="A16:B16"/>
    <mergeCell ref="A6:B6"/>
    <mergeCell ref="A7:B7"/>
    <mergeCell ref="A3:B4"/>
    <mergeCell ref="A5:B5"/>
    <mergeCell ref="A12:B12"/>
    <mergeCell ref="F3:G3"/>
    <mergeCell ref="D3:E3"/>
    <mergeCell ref="A1:J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W74"/>
  <sheetViews>
    <sheetView zoomScale="75" zoomScaleNormal="75" zoomScaleSheetLayoutView="40" zoomScalePageLayoutView="60" workbookViewId="0">
      <selection activeCell="F5" sqref="F5"/>
    </sheetView>
  </sheetViews>
  <sheetFormatPr defaultColWidth="9.140625" defaultRowHeight="20.25"/>
  <cols>
    <col min="1" max="1" width="7.140625" style="95" customWidth="1"/>
    <col min="2" max="2" width="63.85546875" style="487" customWidth="1"/>
    <col min="3" max="3" width="19.5703125" style="81" bestFit="1" customWidth="1"/>
    <col min="4" max="4" width="18.7109375" style="81" customWidth="1"/>
    <col min="5" max="5" width="11.5703125" style="488" customWidth="1"/>
    <col min="6" max="6" width="18.7109375" style="81" customWidth="1"/>
    <col min="7" max="7" width="11.5703125" style="488" customWidth="1"/>
    <col min="8" max="8" width="19.5703125" style="488" hidden="1" customWidth="1"/>
    <col min="9" max="9" width="11.5703125" style="488" hidden="1" customWidth="1"/>
    <col min="10" max="10" width="20.85546875" style="81" hidden="1" customWidth="1"/>
    <col min="11" max="11" width="11.5703125" style="488" hidden="1" customWidth="1"/>
    <col min="12" max="12" width="19.5703125" style="489" bestFit="1" customWidth="1"/>
    <col min="13" max="13" width="19.42578125" style="490" customWidth="1"/>
    <col min="14" max="16" width="6.85546875" style="448" bestFit="1" customWidth="1"/>
    <col min="17" max="17" width="22.28515625" style="81" bestFit="1" customWidth="1"/>
    <col min="18" max="16384" width="9.140625" style="91"/>
  </cols>
  <sheetData>
    <row r="1" spans="1:18" s="78" customFormat="1" ht="35.1" customHeight="1">
      <c r="A1" s="679" t="s">
        <v>250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445"/>
      <c r="O1" s="445"/>
      <c r="P1" s="445"/>
      <c r="Q1" s="446"/>
    </row>
    <row r="2" spans="1:18" s="78" customFormat="1" ht="35.1" customHeight="1">
      <c r="A2" s="680" t="s">
        <v>497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445"/>
      <c r="O2" s="445"/>
      <c r="P2" s="445"/>
      <c r="Q2" s="446"/>
    </row>
    <row r="3" spans="1:18" s="82" customFormat="1" ht="30" customHeight="1">
      <c r="A3" s="681" t="s">
        <v>21</v>
      </c>
      <c r="B3" s="687" t="s">
        <v>136</v>
      </c>
      <c r="C3" s="682" t="s">
        <v>122</v>
      </c>
      <c r="D3" s="681" t="s">
        <v>189</v>
      </c>
      <c r="E3" s="681"/>
      <c r="F3" s="682" t="s">
        <v>84</v>
      </c>
      <c r="G3" s="683"/>
      <c r="H3" s="682" t="s">
        <v>23</v>
      </c>
      <c r="I3" s="683"/>
      <c r="J3" s="684" t="s">
        <v>224</v>
      </c>
      <c r="K3" s="684"/>
      <c r="L3" s="685" t="s">
        <v>4</v>
      </c>
      <c r="M3" s="686" t="s">
        <v>251</v>
      </c>
      <c r="N3" s="447"/>
      <c r="O3" s="447"/>
      <c r="P3" s="448"/>
      <c r="Q3" s="449"/>
    </row>
    <row r="4" spans="1:18" s="82" customFormat="1" ht="30" customHeight="1">
      <c r="A4" s="681"/>
      <c r="B4" s="687"/>
      <c r="C4" s="688"/>
      <c r="D4" s="79" t="s">
        <v>107</v>
      </c>
      <c r="E4" s="450" t="s">
        <v>7</v>
      </c>
      <c r="F4" s="79" t="s">
        <v>107</v>
      </c>
      <c r="G4" s="450" t="s">
        <v>7</v>
      </c>
      <c r="H4" s="79" t="s">
        <v>107</v>
      </c>
      <c r="I4" s="450" t="s">
        <v>7</v>
      </c>
      <c r="J4" s="79" t="s">
        <v>107</v>
      </c>
      <c r="K4" s="450" t="s">
        <v>7</v>
      </c>
      <c r="L4" s="685"/>
      <c r="M4" s="686"/>
      <c r="N4" s="447"/>
      <c r="O4" s="447"/>
      <c r="P4" s="448"/>
      <c r="Q4" s="449"/>
    </row>
    <row r="5" spans="1:18" s="80" customFormat="1" ht="41.25" thickBot="1">
      <c r="A5" s="451"/>
      <c r="B5" s="452" t="s">
        <v>171</v>
      </c>
      <c r="C5" s="453">
        <v>187992100</v>
      </c>
      <c r="D5" s="453">
        <v>0</v>
      </c>
      <c r="E5" s="454">
        <v>0</v>
      </c>
      <c r="F5" s="453">
        <v>1305300</v>
      </c>
      <c r="G5" s="454">
        <v>0.46901359108180701</v>
      </c>
      <c r="H5" s="453">
        <v>0</v>
      </c>
      <c r="I5" s="454">
        <v>0</v>
      </c>
      <c r="J5" s="453">
        <v>0</v>
      </c>
      <c r="K5" s="454">
        <v>0</v>
      </c>
      <c r="L5" s="453">
        <v>186686800</v>
      </c>
      <c r="M5" s="455"/>
      <c r="N5" s="456"/>
      <c r="O5" s="456"/>
      <c r="P5" s="456"/>
      <c r="Q5" s="457"/>
    </row>
    <row r="6" spans="1:18" s="80" customFormat="1" ht="27.95" customHeight="1" thickTop="1">
      <c r="A6" s="458"/>
      <c r="B6" s="459" t="s">
        <v>252</v>
      </c>
      <c r="C6" s="460">
        <v>96371400</v>
      </c>
      <c r="D6" s="460">
        <v>0</v>
      </c>
      <c r="E6" s="461">
        <v>0</v>
      </c>
      <c r="F6" s="460">
        <v>0</v>
      </c>
      <c r="G6" s="461">
        <v>0</v>
      </c>
      <c r="H6" s="460"/>
      <c r="I6" s="461"/>
      <c r="J6" s="460"/>
      <c r="K6" s="461"/>
      <c r="L6" s="460">
        <v>96371400</v>
      </c>
      <c r="M6" s="462"/>
      <c r="N6" s="456"/>
      <c r="O6" s="456"/>
      <c r="P6" s="456"/>
      <c r="Q6" s="457"/>
    </row>
    <row r="7" spans="1:18" s="88" customFormat="1" ht="101.25">
      <c r="A7" s="83">
        <v>1</v>
      </c>
      <c r="B7" s="89" t="s">
        <v>253</v>
      </c>
      <c r="C7" s="85">
        <v>36023000</v>
      </c>
      <c r="D7" s="87"/>
      <c r="E7" s="463">
        <v>0</v>
      </c>
      <c r="F7" s="87"/>
      <c r="G7" s="463">
        <v>0</v>
      </c>
      <c r="H7" s="463"/>
      <c r="I7" s="463">
        <v>0</v>
      </c>
      <c r="J7" s="87">
        <v>0</v>
      </c>
      <c r="K7" s="463">
        <v>0</v>
      </c>
      <c r="L7" s="464">
        <v>36023000</v>
      </c>
      <c r="M7" s="465" t="s">
        <v>254</v>
      </c>
      <c r="N7" s="456"/>
      <c r="O7" s="456"/>
      <c r="P7" s="456"/>
      <c r="Q7" s="457"/>
      <c r="R7" s="90"/>
    </row>
    <row r="8" spans="1:18" s="88" customFormat="1" ht="40.5">
      <c r="A8" s="466">
        <v>2</v>
      </c>
      <c r="B8" s="467" t="s">
        <v>255</v>
      </c>
      <c r="C8" s="468">
        <v>33480000</v>
      </c>
      <c r="D8" s="469"/>
      <c r="E8" s="470">
        <v>0</v>
      </c>
      <c r="F8" s="469"/>
      <c r="G8" s="470">
        <v>0</v>
      </c>
      <c r="H8" s="470"/>
      <c r="I8" s="470">
        <v>0</v>
      </c>
      <c r="J8" s="469">
        <v>0</v>
      </c>
      <c r="K8" s="470">
        <v>0</v>
      </c>
      <c r="L8" s="471">
        <v>33480000</v>
      </c>
      <c r="M8" s="472" t="s">
        <v>254</v>
      </c>
      <c r="N8" s="456"/>
      <c r="O8" s="456"/>
      <c r="P8" s="456"/>
      <c r="Q8" s="457"/>
      <c r="R8" s="90"/>
    </row>
    <row r="9" spans="1:18" s="88" customFormat="1" ht="40.5">
      <c r="A9" s="83">
        <v>3</v>
      </c>
      <c r="B9" s="89" t="s">
        <v>256</v>
      </c>
      <c r="C9" s="85">
        <v>20212400</v>
      </c>
      <c r="D9" s="87"/>
      <c r="E9" s="463">
        <v>0</v>
      </c>
      <c r="F9" s="87"/>
      <c r="G9" s="463">
        <v>0</v>
      </c>
      <c r="H9" s="463"/>
      <c r="I9" s="463">
        <v>0</v>
      </c>
      <c r="J9" s="87">
        <v>0</v>
      </c>
      <c r="K9" s="463">
        <v>0</v>
      </c>
      <c r="L9" s="464">
        <v>20212400</v>
      </c>
      <c r="M9" s="465" t="s">
        <v>254</v>
      </c>
      <c r="N9" s="456"/>
      <c r="O9" s="456"/>
      <c r="P9" s="456"/>
      <c r="Q9" s="457"/>
      <c r="R9" s="90"/>
    </row>
    <row r="10" spans="1:18" s="88" customFormat="1" ht="60.75">
      <c r="A10" s="83">
        <v>4</v>
      </c>
      <c r="B10" s="89" t="s">
        <v>257</v>
      </c>
      <c r="C10" s="85">
        <v>6656000</v>
      </c>
      <c r="D10" s="87"/>
      <c r="E10" s="463">
        <v>0</v>
      </c>
      <c r="F10" s="87"/>
      <c r="G10" s="463">
        <v>0</v>
      </c>
      <c r="H10" s="463"/>
      <c r="I10" s="463">
        <v>0</v>
      </c>
      <c r="J10" s="87">
        <v>0</v>
      </c>
      <c r="K10" s="463">
        <v>0</v>
      </c>
      <c r="L10" s="464">
        <v>6656000</v>
      </c>
      <c r="M10" s="465" t="s">
        <v>254</v>
      </c>
      <c r="N10" s="456"/>
      <c r="O10" s="456"/>
      <c r="P10" s="456"/>
      <c r="Q10" s="457"/>
      <c r="R10" s="90"/>
    </row>
    <row r="11" spans="1:18" s="93" customFormat="1" ht="27.95" customHeight="1">
      <c r="A11" s="473"/>
      <c r="B11" s="474" t="s">
        <v>258</v>
      </c>
      <c r="C11" s="475">
        <v>91620700</v>
      </c>
      <c r="D11" s="475">
        <v>0</v>
      </c>
      <c r="E11" s="476">
        <v>0</v>
      </c>
      <c r="F11" s="475">
        <v>1305300</v>
      </c>
      <c r="G11" s="476">
        <v>1.424678047646438</v>
      </c>
      <c r="H11" s="476"/>
      <c r="I11" s="476"/>
      <c r="J11" s="475"/>
      <c r="K11" s="476"/>
      <c r="L11" s="475">
        <v>90315400</v>
      </c>
      <c r="M11" s="477"/>
      <c r="N11" s="478"/>
      <c r="O11" s="478"/>
      <c r="P11" s="478"/>
      <c r="Q11" s="479"/>
    </row>
    <row r="12" spans="1:18" s="88" customFormat="1" ht="40.5" customHeight="1">
      <c r="A12" s="83">
        <v>5</v>
      </c>
      <c r="B12" s="84" t="s">
        <v>259</v>
      </c>
      <c r="C12" s="85">
        <v>191500</v>
      </c>
      <c r="D12" s="85"/>
      <c r="E12" s="463">
        <v>0</v>
      </c>
      <c r="F12" s="85"/>
      <c r="G12" s="463">
        <v>0</v>
      </c>
      <c r="H12" s="463"/>
      <c r="I12" s="463">
        <v>0</v>
      </c>
      <c r="J12" s="87">
        <v>0</v>
      </c>
      <c r="K12" s="463">
        <v>0</v>
      </c>
      <c r="L12" s="464">
        <v>191500</v>
      </c>
      <c r="M12" s="465" t="s">
        <v>215</v>
      </c>
      <c r="N12" s="480"/>
      <c r="O12" s="480"/>
      <c r="P12" s="480"/>
      <c r="Q12" s="481"/>
    </row>
    <row r="13" spans="1:18" s="88" customFormat="1" ht="40.5">
      <c r="A13" s="83">
        <v>6</v>
      </c>
      <c r="B13" s="84" t="s">
        <v>260</v>
      </c>
      <c r="C13" s="85">
        <v>1318800</v>
      </c>
      <c r="D13" s="85"/>
      <c r="E13" s="463">
        <v>0</v>
      </c>
      <c r="F13" s="85"/>
      <c r="G13" s="463">
        <v>0</v>
      </c>
      <c r="H13" s="463"/>
      <c r="I13" s="463">
        <v>0</v>
      </c>
      <c r="J13" s="87">
        <v>0</v>
      </c>
      <c r="K13" s="463">
        <v>0</v>
      </c>
      <c r="L13" s="464">
        <v>1318800</v>
      </c>
      <c r="M13" s="465" t="s">
        <v>254</v>
      </c>
      <c r="N13" s="480"/>
      <c r="O13" s="456"/>
      <c r="P13" s="480"/>
      <c r="Q13" s="481"/>
    </row>
    <row r="14" spans="1:18" s="88" customFormat="1" ht="40.5">
      <c r="A14" s="83">
        <v>7</v>
      </c>
      <c r="B14" s="84" t="s">
        <v>262</v>
      </c>
      <c r="C14" s="85">
        <v>4200900</v>
      </c>
      <c r="D14" s="85"/>
      <c r="E14" s="463">
        <v>0</v>
      </c>
      <c r="F14" s="85"/>
      <c r="G14" s="463">
        <v>0</v>
      </c>
      <c r="H14" s="463"/>
      <c r="I14" s="463">
        <v>0</v>
      </c>
      <c r="J14" s="87">
        <v>0</v>
      </c>
      <c r="K14" s="463">
        <v>0</v>
      </c>
      <c r="L14" s="464">
        <v>4200900</v>
      </c>
      <c r="M14" s="465" t="s">
        <v>254</v>
      </c>
      <c r="N14" s="480"/>
      <c r="O14" s="480"/>
      <c r="P14" s="480"/>
      <c r="Q14" s="481"/>
    </row>
    <row r="15" spans="1:18" s="88" customFormat="1" ht="40.5">
      <c r="A15" s="83">
        <v>8</v>
      </c>
      <c r="B15" s="84" t="s">
        <v>263</v>
      </c>
      <c r="C15" s="85">
        <v>496000</v>
      </c>
      <c r="D15" s="85"/>
      <c r="E15" s="463">
        <v>0</v>
      </c>
      <c r="F15" s="85"/>
      <c r="G15" s="463">
        <v>0</v>
      </c>
      <c r="H15" s="463"/>
      <c r="I15" s="463">
        <v>0</v>
      </c>
      <c r="J15" s="87">
        <v>0</v>
      </c>
      <c r="K15" s="463">
        <v>0</v>
      </c>
      <c r="L15" s="464">
        <v>496000</v>
      </c>
      <c r="M15" s="465" t="s">
        <v>73</v>
      </c>
      <c r="N15" s="480"/>
      <c r="O15" s="480"/>
      <c r="P15" s="480"/>
      <c r="Q15" s="481"/>
    </row>
    <row r="16" spans="1:18" s="88" customFormat="1" ht="40.5">
      <c r="A16" s="83">
        <v>9</v>
      </c>
      <c r="B16" s="84" t="s">
        <v>264</v>
      </c>
      <c r="C16" s="85">
        <v>462000</v>
      </c>
      <c r="D16" s="85"/>
      <c r="E16" s="463">
        <v>0</v>
      </c>
      <c r="F16" s="85"/>
      <c r="G16" s="463">
        <v>0</v>
      </c>
      <c r="H16" s="463"/>
      <c r="I16" s="463">
        <v>0</v>
      </c>
      <c r="J16" s="87">
        <v>0</v>
      </c>
      <c r="K16" s="463">
        <v>0</v>
      </c>
      <c r="L16" s="464">
        <v>462000</v>
      </c>
      <c r="M16" s="465" t="s">
        <v>73</v>
      </c>
      <c r="N16" s="480"/>
      <c r="O16" s="480"/>
      <c r="P16" s="480"/>
      <c r="Q16" s="481"/>
    </row>
    <row r="17" spans="1:23" s="88" customFormat="1" ht="40.5">
      <c r="A17" s="83">
        <v>10</v>
      </c>
      <c r="B17" s="84" t="s">
        <v>265</v>
      </c>
      <c r="C17" s="85">
        <v>684000</v>
      </c>
      <c r="D17" s="85"/>
      <c r="E17" s="463">
        <v>0</v>
      </c>
      <c r="F17" s="85"/>
      <c r="G17" s="463">
        <v>0</v>
      </c>
      <c r="H17" s="463"/>
      <c r="I17" s="463">
        <v>0</v>
      </c>
      <c r="J17" s="87">
        <v>0</v>
      </c>
      <c r="K17" s="463">
        <v>0</v>
      </c>
      <c r="L17" s="464">
        <v>684000</v>
      </c>
      <c r="M17" s="465" t="s">
        <v>73</v>
      </c>
      <c r="N17" s="480"/>
      <c r="O17" s="480"/>
      <c r="P17" s="480"/>
      <c r="Q17" s="481"/>
    </row>
    <row r="18" spans="1:23" s="88" customFormat="1" ht="60.75">
      <c r="A18" s="83">
        <v>11</v>
      </c>
      <c r="B18" s="84" t="s">
        <v>266</v>
      </c>
      <c r="C18" s="85">
        <v>322000</v>
      </c>
      <c r="D18" s="85"/>
      <c r="E18" s="463">
        <v>0</v>
      </c>
      <c r="F18" s="85"/>
      <c r="G18" s="463">
        <v>0</v>
      </c>
      <c r="H18" s="463"/>
      <c r="I18" s="463">
        <v>0</v>
      </c>
      <c r="J18" s="87">
        <v>0</v>
      </c>
      <c r="K18" s="463">
        <v>0</v>
      </c>
      <c r="L18" s="464">
        <v>322000</v>
      </c>
      <c r="M18" s="465" t="s">
        <v>76</v>
      </c>
      <c r="N18" s="480"/>
      <c r="O18" s="480"/>
      <c r="P18" s="480"/>
      <c r="Q18" s="481"/>
    </row>
    <row r="19" spans="1:23" s="88" customFormat="1" ht="40.5">
      <c r="A19" s="83">
        <v>12</v>
      </c>
      <c r="B19" s="84" t="s">
        <v>267</v>
      </c>
      <c r="C19" s="85">
        <v>697000</v>
      </c>
      <c r="D19" s="85"/>
      <c r="E19" s="463">
        <v>0</v>
      </c>
      <c r="F19" s="85"/>
      <c r="G19" s="463">
        <v>0</v>
      </c>
      <c r="H19" s="463"/>
      <c r="I19" s="463">
        <v>0</v>
      </c>
      <c r="J19" s="87">
        <v>0</v>
      </c>
      <c r="K19" s="463">
        <v>0</v>
      </c>
      <c r="L19" s="464">
        <v>697000</v>
      </c>
      <c r="M19" s="465" t="s">
        <v>77</v>
      </c>
      <c r="N19" s="480"/>
      <c r="O19" s="480"/>
      <c r="P19" s="480"/>
      <c r="Q19" s="481"/>
    </row>
    <row r="20" spans="1:23" s="88" customFormat="1" ht="40.5">
      <c r="A20" s="83">
        <v>13</v>
      </c>
      <c r="B20" s="84" t="s">
        <v>268</v>
      </c>
      <c r="C20" s="85">
        <v>342000</v>
      </c>
      <c r="D20" s="85"/>
      <c r="E20" s="463">
        <v>0</v>
      </c>
      <c r="F20" s="85"/>
      <c r="G20" s="463">
        <v>0</v>
      </c>
      <c r="H20" s="463"/>
      <c r="I20" s="463">
        <v>0</v>
      </c>
      <c r="J20" s="87">
        <v>0</v>
      </c>
      <c r="K20" s="463">
        <v>0</v>
      </c>
      <c r="L20" s="464">
        <v>342000</v>
      </c>
      <c r="M20" s="465" t="s">
        <v>130</v>
      </c>
      <c r="N20" s="480"/>
      <c r="O20" s="480"/>
      <c r="P20" s="480"/>
      <c r="Q20" s="481"/>
    </row>
    <row r="21" spans="1:23" s="88" customFormat="1" ht="40.5">
      <c r="A21" s="83">
        <v>14</v>
      </c>
      <c r="B21" s="84" t="s">
        <v>269</v>
      </c>
      <c r="C21" s="85">
        <v>1800000</v>
      </c>
      <c r="D21" s="85"/>
      <c r="E21" s="463">
        <v>0</v>
      </c>
      <c r="F21" s="85"/>
      <c r="G21" s="463">
        <v>0</v>
      </c>
      <c r="H21" s="463"/>
      <c r="I21" s="463">
        <v>0</v>
      </c>
      <c r="J21" s="87">
        <v>0</v>
      </c>
      <c r="K21" s="463">
        <v>0</v>
      </c>
      <c r="L21" s="464">
        <v>1800000</v>
      </c>
      <c r="M21" s="465" t="s">
        <v>254</v>
      </c>
      <c r="N21" s="480"/>
      <c r="O21" s="480"/>
      <c r="P21" s="480"/>
      <c r="Q21" s="481"/>
    </row>
    <row r="22" spans="1:23" s="249" customFormat="1" ht="40.5">
      <c r="A22" s="83">
        <v>15</v>
      </c>
      <c r="B22" s="84" t="s">
        <v>270</v>
      </c>
      <c r="C22" s="85">
        <v>855700</v>
      </c>
      <c r="D22" s="85"/>
      <c r="E22" s="463">
        <v>0</v>
      </c>
      <c r="F22" s="85"/>
      <c r="G22" s="463">
        <v>0</v>
      </c>
      <c r="H22" s="463"/>
      <c r="I22" s="463">
        <v>0</v>
      </c>
      <c r="J22" s="87">
        <v>0</v>
      </c>
      <c r="K22" s="463">
        <v>0</v>
      </c>
      <c r="L22" s="464">
        <v>855700</v>
      </c>
      <c r="M22" s="465" t="s">
        <v>271</v>
      </c>
      <c r="N22" s="480"/>
      <c r="O22" s="480"/>
      <c r="P22" s="480"/>
      <c r="Q22" s="481"/>
      <c r="R22" s="88"/>
      <c r="S22" s="88"/>
      <c r="T22" s="88"/>
      <c r="U22" s="88"/>
      <c r="V22" s="88"/>
      <c r="W22" s="88"/>
    </row>
    <row r="23" spans="1:23" s="88" customFormat="1" ht="40.5">
      <c r="A23" s="83">
        <v>16</v>
      </c>
      <c r="B23" s="84" t="s">
        <v>272</v>
      </c>
      <c r="C23" s="85">
        <v>4193000</v>
      </c>
      <c r="D23" s="85"/>
      <c r="E23" s="463">
        <v>0</v>
      </c>
      <c r="F23" s="85"/>
      <c r="G23" s="463">
        <v>0</v>
      </c>
      <c r="H23" s="463"/>
      <c r="I23" s="463">
        <v>0</v>
      </c>
      <c r="J23" s="87">
        <v>0</v>
      </c>
      <c r="K23" s="463">
        <v>0</v>
      </c>
      <c r="L23" s="464">
        <v>4193000</v>
      </c>
      <c r="M23" s="465" t="s">
        <v>254</v>
      </c>
      <c r="N23" s="480"/>
      <c r="O23" s="480"/>
      <c r="P23" s="480"/>
      <c r="Q23" s="481"/>
    </row>
    <row r="24" spans="1:23" s="88" customFormat="1" ht="40.5">
      <c r="A24" s="83">
        <v>17</v>
      </c>
      <c r="B24" s="84" t="s">
        <v>273</v>
      </c>
      <c r="C24" s="85">
        <v>4170000</v>
      </c>
      <c r="D24" s="85"/>
      <c r="E24" s="463">
        <v>0</v>
      </c>
      <c r="F24" s="85"/>
      <c r="G24" s="463">
        <v>0</v>
      </c>
      <c r="H24" s="463"/>
      <c r="I24" s="463">
        <v>0</v>
      </c>
      <c r="J24" s="87">
        <v>0</v>
      </c>
      <c r="K24" s="463">
        <v>0</v>
      </c>
      <c r="L24" s="464">
        <v>4170000</v>
      </c>
      <c r="M24" s="465" t="s">
        <v>254</v>
      </c>
      <c r="N24" s="480"/>
      <c r="O24" s="480"/>
      <c r="P24" s="480"/>
      <c r="Q24" s="481"/>
    </row>
    <row r="25" spans="1:23" s="88" customFormat="1" ht="40.5">
      <c r="A25" s="83">
        <v>18</v>
      </c>
      <c r="B25" s="84" t="s">
        <v>274</v>
      </c>
      <c r="C25" s="85">
        <v>221000</v>
      </c>
      <c r="D25" s="85"/>
      <c r="E25" s="463">
        <v>0</v>
      </c>
      <c r="F25" s="85"/>
      <c r="G25" s="463">
        <v>0</v>
      </c>
      <c r="H25" s="463"/>
      <c r="I25" s="463">
        <v>0</v>
      </c>
      <c r="J25" s="87">
        <v>0</v>
      </c>
      <c r="K25" s="463">
        <v>0</v>
      </c>
      <c r="L25" s="464">
        <v>221000</v>
      </c>
      <c r="M25" s="465" t="s">
        <v>275</v>
      </c>
      <c r="N25" s="480"/>
      <c r="O25" s="480"/>
      <c r="P25" s="480"/>
      <c r="Q25" s="481"/>
    </row>
    <row r="26" spans="1:23" s="88" customFormat="1" ht="40.5">
      <c r="A26" s="83">
        <v>19</v>
      </c>
      <c r="B26" s="84" t="s">
        <v>276</v>
      </c>
      <c r="C26" s="85">
        <v>257300</v>
      </c>
      <c r="D26" s="85"/>
      <c r="E26" s="463">
        <v>0</v>
      </c>
      <c r="F26" s="85"/>
      <c r="G26" s="463">
        <v>0</v>
      </c>
      <c r="H26" s="463"/>
      <c r="I26" s="463">
        <v>0</v>
      </c>
      <c r="J26" s="87">
        <v>0</v>
      </c>
      <c r="K26" s="463">
        <v>0</v>
      </c>
      <c r="L26" s="464">
        <v>257300</v>
      </c>
      <c r="M26" s="465" t="s">
        <v>225</v>
      </c>
      <c r="N26" s="480"/>
      <c r="O26" s="480"/>
      <c r="P26" s="480"/>
      <c r="Q26" s="481"/>
    </row>
    <row r="27" spans="1:23" s="88" customFormat="1" ht="40.5">
      <c r="A27" s="83">
        <v>20</v>
      </c>
      <c r="B27" s="84" t="s">
        <v>277</v>
      </c>
      <c r="C27" s="85">
        <v>2567000</v>
      </c>
      <c r="D27" s="85"/>
      <c r="E27" s="463">
        <v>0</v>
      </c>
      <c r="F27" s="85"/>
      <c r="G27" s="463">
        <v>0</v>
      </c>
      <c r="H27" s="463"/>
      <c r="I27" s="463">
        <v>0</v>
      </c>
      <c r="J27" s="87">
        <v>0</v>
      </c>
      <c r="K27" s="463">
        <v>0</v>
      </c>
      <c r="L27" s="464">
        <v>2567000</v>
      </c>
      <c r="M27" s="465" t="s">
        <v>278</v>
      </c>
      <c r="N27" s="480"/>
      <c r="O27" s="480"/>
      <c r="P27" s="480"/>
      <c r="Q27" s="481"/>
    </row>
    <row r="28" spans="1:23" s="88" customFormat="1" ht="40.5">
      <c r="A28" s="83">
        <v>21</v>
      </c>
      <c r="B28" s="84" t="s">
        <v>279</v>
      </c>
      <c r="C28" s="85">
        <v>461600</v>
      </c>
      <c r="D28" s="85"/>
      <c r="E28" s="463">
        <v>0</v>
      </c>
      <c r="F28" s="85"/>
      <c r="G28" s="463">
        <v>0</v>
      </c>
      <c r="H28" s="463"/>
      <c r="I28" s="463">
        <v>0</v>
      </c>
      <c r="J28" s="87">
        <v>0</v>
      </c>
      <c r="K28" s="463">
        <v>0</v>
      </c>
      <c r="L28" s="464">
        <v>461600</v>
      </c>
      <c r="M28" s="465" t="s">
        <v>74</v>
      </c>
      <c r="N28" s="480"/>
      <c r="O28" s="480"/>
      <c r="P28" s="480"/>
      <c r="Q28" s="481"/>
    </row>
    <row r="29" spans="1:23" s="88" customFormat="1" ht="40.5">
      <c r="A29" s="83">
        <v>22</v>
      </c>
      <c r="B29" s="94" t="s">
        <v>280</v>
      </c>
      <c r="C29" s="85">
        <v>750000</v>
      </c>
      <c r="D29" s="85"/>
      <c r="E29" s="463">
        <v>0</v>
      </c>
      <c r="F29" s="85"/>
      <c r="G29" s="463">
        <v>0</v>
      </c>
      <c r="H29" s="463"/>
      <c r="I29" s="463">
        <v>0</v>
      </c>
      <c r="J29" s="87">
        <v>0</v>
      </c>
      <c r="K29" s="463">
        <v>0</v>
      </c>
      <c r="L29" s="464">
        <v>750000</v>
      </c>
      <c r="M29" s="465" t="s">
        <v>254</v>
      </c>
      <c r="N29" s="480"/>
      <c r="O29" s="480"/>
      <c r="P29" s="480"/>
      <c r="Q29" s="481"/>
    </row>
    <row r="30" spans="1:23" s="88" customFormat="1" ht="40.5">
      <c r="A30" s="83">
        <v>23</v>
      </c>
      <c r="B30" s="84" t="s">
        <v>281</v>
      </c>
      <c r="C30" s="85">
        <v>475200</v>
      </c>
      <c r="D30" s="85"/>
      <c r="E30" s="463">
        <v>0</v>
      </c>
      <c r="F30" s="85"/>
      <c r="G30" s="463">
        <v>0</v>
      </c>
      <c r="H30" s="463"/>
      <c r="I30" s="463">
        <v>0</v>
      </c>
      <c r="J30" s="87">
        <v>0</v>
      </c>
      <c r="K30" s="463">
        <v>0</v>
      </c>
      <c r="L30" s="464">
        <v>475200</v>
      </c>
      <c r="M30" s="465" t="s">
        <v>271</v>
      </c>
      <c r="N30" s="480"/>
      <c r="O30" s="480"/>
      <c r="P30" s="480"/>
      <c r="Q30" s="481"/>
    </row>
    <row r="31" spans="1:23" s="88" customFormat="1" ht="40.5">
      <c r="A31" s="83">
        <v>24</v>
      </c>
      <c r="B31" s="92" t="s">
        <v>282</v>
      </c>
      <c r="C31" s="85">
        <v>459700</v>
      </c>
      <c r="D31" s="86"/>
      <c r="E31" s="482">
        <v>0</v>
      </c>
      <c r="F31" s="86"/>
      <c r="G31" s="463">
        <v>0</v>
      </c>
      <c r="H31" s="463"/>
      <c r="I31" s="463">
        <v>0</v>
      </c>
      <c r="J31" s="87">
        <v>0</v>
      </c>
      <c r="K31" s="482">
        <v>0</v>
      </c>
      <c r="L31" s="464">
        <v>459700</v>
      </c>
      <c r="M31" s="465" t="s">
        <v>271</v>
      </c>
      <c r="N31" s="447"/>
      <c r="O31" s="480"/>
      <c r="P31" s="447"/>
      <c r="Q31" s="483"/>
    </row>
    <row r="32" spans="1:23" s="88" customFormat="1" ht="40.5">
      <c r="A32" s="83">
        <v>25</v>
      </c>
      <c r="B32" s="84" t="s">
        <v>283</v>
      </c>
      <c r="C32" s="85">
        <v>595900</v>
      </c>
      <c r="D32" s="85"/>
      <c r="E32" s="463">
        <v>0</v>
      </c>
      <c r="F32" s="85"/>
      <c r="G32" s="463">
        <v>0</v>
      </c>
      <c r="H32" s="463"/>
      <c r="I32" s="463">
        <v>0</v>
      </c>
      <c r="J32" s="87">
        <v>0</v>
      </c>
      <c r="K32" s="463">
        <v>0</v>
      </c>
      <c r="L32" s="464">
        <v>595900</v>
      </c>
      <c r="M32" s="465" t="s">
        <v>271</v>
      </c>
      <c r="N32" s="480"/>
      <c r="O32" s="480"/>
      <c r="P32" s="480"/>
      <c r="Q32" s="481"/>
    </row>
    <row r="33" spans="1:23" s="88" customFormat="1" ht="40.5">
      <c r="A33" s="83">
        <v>26</v>
      </c>
      <c r="B33" s="84" t="s">
        <v>285</v>
      </c>
      <c r="C33" s="85">
        <v>392700</v>
      </c>
      <c r="D33" s="85"/>
      <c r="E33" s="463">
        <v>0</v>
      </c>
      <c r="F33" s="85"/>
      <c r="G33" s="463">
        <v>0</v>
      </c>
      <c r="H33" s="463"/>
      <c r="I33" s="463">
        <v>0</v>
      </c>
      <c r="J33" s="87">
        <v>0</v>
      </c>
      <c r="K33" s="463">
        <v>0</v>
      </c>
      <c r="L33" s="464">
        <v>392700</v>
      </c>
      <c r="M33" s="465" t="s">
        <v>286</v>
      </c>
      <c r="N33" s="480"/>
      <c r="O33" s="480"/>
      <c r="P33" s="480"/>
      <c r="Q33" s="481"/>
    </row>
    <row r="34" spans="1:23" s="88" customFormat="1" ht="40.5">
      <c r="A34" s="83">
        <v>27</v>
      </c>
      <c r="B34" s="84" t="s">
        <v>287</v>
      </c>
      <c r="C34" s="85">
        <v>240000</v>
      </c>
      <c r="D34" s="85"/>
      <c r="E34" s="463">
        <v>0</v>
      </c>
      <c r="F34" s="85"/>
      <c r="G34" s="463">
        <v>0</v>
      </c>
      <c r="H34" s="463"/>
      <c r="I34" s="463">
        <v>0</v>
      </c>
      <c r="J34" s="87">
        <v>0</v>
      </c>
      <c r="K34" s="463">
        <v>0</v>
      </c>
      <c r="L34" s="464">
        <v>240000</v>
      </c>
      <c r="M34" s="465" t="s">
        <v>286</v>
      </c>
      <c r="N34" s="480"/>
      <c r="O34" s="480"/>
      <c r="P34" s="480"/>
      <c r="Q34" s="481"/>
    </row>
    <row r="35" spans="1:23" s="88" customFormat="1" ht="40.5">
      <c r="A35" s="83">
        <v>28</v>
      </c>
      <c r="B35" s="84" t="s">
        <v>288</v>
      </c>
      <c r="C35" s="248">
        <v>1676500</v>
      </c>
      <c r="D35" s="248"/>
      <c r="E35" s="463">
        <v>0</v>
      </c>
      <c r="F35" s="248"/>
      <c r="G35" s="463">
        <v>0</v>
      </c>
      <c r="H35" s="463"/>
      <c r="I35" s="463">
        <v>0</v>
      </c>
      <c r="J35" s="87">
        <v>0</v>
      </c>
      <c r="K35" s="463">
        <v>0</v>
      </c>
      <c r="L35" s="484">
        <v>1676500</v>
      </c>
      <c r="M35" s="465" t="s">
        <v>289</v>
      </c>
      <c r="N35" s="485"/>
      <c r="O35" s="480"/>
      <c r="P35" s="485"/>
      <c r="Q35" s="486"/>
      <c r="R35" s="249"/>
      <c r="S35" s="249"/>
      <c r="T35" s="249"/>
      <c r="U35" s="249"/>
      <c r="V35" s="249"/>
      <c r="W35" s="249"/>
    </row>
    <row r="36" spans="1:23" s="88" customFormat="1" ht="40.5">
      <c r="A36" s="83">
        <v>29</v>
      </c>
      <c r="B36" s="84" t="s">
        <v>290</v>
      </c>
      <c r="C36" s="85">
        <v>246700</v>
      </c>
      <c r="D36" s="85"/>
      <c r="E36" s="463">
        <v>0</v>
      </c>
      <c r="F36" s="85"/>
      <c r="G36" s="463">
        <v>0</v>
      </c>
      <c r="H36" s="463"/>
      <c r="I36" s="463">
        <v>0</v>
      </c>
      <c r="J36" s="87">
        <v>0</v>
      </c>
      <c r="K36" s="463">
        <v>0</v>
      </c>
      <c r="L36" s="464">
        <v>246700</v>
      </c>
      <c r="M36" s="465" t="s">
        <v>271</v>
      </c>
      <c r="N36" s="480"/>
      <c r="O36" s="480"/>
      <c r="P36" s="480"/>
      <c r="Q36" s="481"/>
    </row>
    <row r="37" spans="1:23" s="88" customFormat="1" ht="40.5">
      <c r="A37" s="83">
        <v>30</v>
      </c>
      <c r="B37" s="84" t="s">
        <v>291</v>
      </c>
      <c r="C37" s="85">
        <v>373000</v>
      </c>
      <c r="D37" s="85"/>
      <c r="E37" s="463">
        <v>0</v>
      </c>
      <c r="F37" s="85"/>
      <c r="G37" s="463">
        <v>0</v>
      </c>
      <c r="H37" s="463"/>
      <c r="I37" s="463">
        <v>0</v>
      </c>
      <c r="J37" s="87">
        <v>0</v>
      </c>
      <c r="K37" s="463">
        <v>0</v>
      </c>
      <c r="L37" s="464">
        <v>373000</v>
      </c>
      <c r="M37" s="465" t="s">
        <v>271</v>
      </c>
      <c r="N37" s="480"/>
      <c r="O37" s="480"/>
      <c r="P37" s="480"/>
      <c r="Q37" s="481"/>
    </row>
    <row r="38" spans="1:23" s="88" customFormat="1" ht="40.5">
      <c r="A38" s="83">
        <v>31</v>
      </c>
      <c r="B38" s="84" t="s">
        <v>292</v>
      </c>
      <c r="C38" s="85">
        <v>141400</v>
      </c>
      <c r="D38" s="85"/>
      <c r="E38" s="463">
        <v>0</v>
      </c>
      <c r="F38" s="85"/>
      <c r="G38" s="463">
        <v>0</v>
      </c>
      <c r="H38" s="463"/>
      <c r="I38" s="463">
        <v>0</v>
      </c>
      <c r="J38" s="87">
        <v>0</v>
      </c>
      <c r="K38" s="463">
        <v>0</v>
      </c>
      <c r="L38" s="464">
        <v>141400</v>
      </c>
      <c r="M38" s="465" t="s">
        <v>293</v>
      </c>
      <c r="N38" s="480"/>
      <c r="O38" s="480"/>
      <c r="P38" s="480"/>
      <c r="Q38" s="481"/>
    </row>
    <row r="39" spans="1:23" s="88" customFormat="1" ht="40.5">
      <c r="A39" s="83">
        <v>32</v>
      </c>
      <c r="B39" s="92" t="s">
        <v>294</v>
      </c>
      <c r="C39" s="85">
        <v>555000</v>
      </c>
      <c r="D39" s="86"/>
      <c r="E39" s="482">
        <v>0</v>
      </c>
      <c r="F39" s="86"/>
      <c r="G39" s="463">
        <v>0</v>
      </c>
      <c r="H39" s="463"/>
      <c r="I39" s="463">
        <v>0</v>
      </c>
      <c r="J39" s="87">
        <v>0</v>
      </c>
      <c r="K39" s="463">
        <v>0</v>
      </c>
      <c r="L39" s="464">
        <v>555000</v>
      </c>
      <c r="M39" s="465" t="s">
        <v>207</v>
      </c>
      <c r="N39" s="447"/>
      <c r="O39" s="480"/>
      <c r="P39" s="447"/>
      <c r="Q39" s="483"/>
    </row>
    <row r="40" spans="1:23" s="88" customFormat="1" ht="40.5">
      <c r="A40" s="83">
        <v>33</v>
      </c>
      <c r="B40" s="84" t="s">
        <v>297</v>
      </c>
      <c r="C40" s="85">
        <v>797000</v>
      </c>
      <c r="D40" s="85"/>
      <c r="E40" s="463">
        <v>0</v>
      </c>
      <c r="F40" s="85"/>
      <c r="G40" s="463">
        <v>0</v>
      </c>
      <c r="H40" s="463"/>
      <c r="I40" s="463">
        <v>0</v>
      </c>
      <c r="J40" s="87">
        <v>0</v>
      </c>
      <c r="K40" s="463">
        <v>0</v>
      </c>
      <c r="L40" s="464">
        <v>797000</v>
      </c>
      <c r="M40" s="465" t="s">
        <v>79</v>
      </c>
      <c r="N40" s="480"/>
      <c r="O40" s="480"/>
      <c r="P40" s="480"/>
      <c r="Q40" s="481"/>
    </row>
    <row r="41" spans="1:23" s="88" customFormat="1" ht="40.5">
      <c r="A41" s="83">
        <v>34</v>
      </c>
      <c r="B41" s="84" t="s">
        <v>299</v>
      </c>
      <c r="C41" s="85">
        <v>619200</v>
      </c>
      <c r="D41" s="85"/>
      <c r="E41" s="463">
        <v>0</v>
      </c>
      <c r="F41" s="85"/>
      <c r="G41" s="463">
        <v>0</v>
      </c>
      <c r="H41" s="463"/>
      <c r="I41" s="463">
        <v>0</v>
      </c>
      <c r="J41" s="87">
        <v>0</v>
      </c>
      <c r="K41" s="463">
        <v>0</v>
      </c>
      <c r="L41" s="464">
        <v>619200</v>
      </c>
      <c r="M41" s="465" t="s">
        <v>300</v>
      </c>
      <c r="N41" s="480"/>
      <c r="O41" s="480"/>
      <c r="P41" s="480"/>
      <c r="Q41" s="481"/>
    </row>
    <row r="42" spans="1:23" s="88" customFormat="1" ht="40.5" customHeight="1">
      <c r="A42" s="83">
        <v>35</v>
      </c>
      <c r="B42" s="84" t="s">
        <v>301</v>
      </c>
      <c r="C42" s="85">
        <v>2332000</v>
      </c>
      <c r="D42" s="85"/>
      <c r="E42" s="463">
        <v>0</v>
      </c>
      <c r="F42" s="85"/>
      <c r="G42" s="463">
        <v>0</v>
      </c>
      <c r="H42" s="463"/>
      <c r="I42" s="463">
        <v>0</v>
      </c>
      <c r="J42" s="87">
        <v>0</v>
      </c>
      <c r="K42" s="463">
        <v>0</v>
      </c>
      <c r="L42" s="464">
        <v>2332000</v>
      </c>
      <c r="M42" s="465" t="s">
        <v>254</v>
      </c>
      <c r="N42" s="480"/>
      <c r="O42" s="480"/>
      <c r="P42" s="480"/>
      <c r="Q42" s="481"/>
    </row>
    <row r="43" spans="1:23" s="88" customFormat="1" ht="40.5">
      <c r="A43" s="83">
        <v>36</v>
      </c>
      <c r="B43" s="84" t="s">
        <v>302</v>
      </c>
      <c r="C43" s="85">
        <v>616100</v>
      </c>
      <c r="D43" s="85"/>
      <c r="E43" s="463">
        <v>0</v>
      </c>
      <c r="F43" s="85"/>
      <c r="G43" s="463">
        <v>0</v>
      </c>
      <c r="H43" s="463"/>
      <c r="I43" s="463">
        <v>0</v>
      </c>
      <c r="J43" s="87">
        <v>0</v>
      </c>
      <c r="K43" s="463">
        <v>0</v>
      </c>
      <c r="L43" s="464">
        <v>616100</v>
      </c>
      <c r="M43" s="465" t="s">
        <v>77</v>
      </c>
      <c r="N43" s="480"/>
      <c r="O43" s="480"/>
      <c r="P43" s="480"/>
      <c r="Q43" s="481"/>
    </row>
    <row r="44" spans="1:23" s="88" customFormat="1" ht="40.5">
      <c r="A44" s="83">
        <v>37</v>
      </c>
      <c r="B44" s="84" t="s">
        <v>303</v>
      </c>
      <c r="C44" s="85">
        <v>620000</v>
      </c>
      <c r="D44" s="85"/>
      <c r="E44" s="463">
        <v>0</v>
      </c>
      <c r="F44" s="85"/>
      <c r="G44" s="463">
        <v>0</v>
      </c>
      <c r="H44" s="463"/>
      <c r="I44" s="463">
        <v>0</v>
      </c>
      <c r="J44" s="87">
        <v>0</v>
      </c>
      <c r="K44" s="463">
        <v>0</v>
      </c>
      <c r="L44" s="464">
        <v>620000</v>
      </c>
      <c r="M44" s="465" t="s">
        <v>304</v>
      </c>
      <c r="N44" s="480"/>
      <c r="O44" s="480"/>
      <c r="P44" s="480"/>
      <c r="Q44" s="481"/>
    </row>
    <row r="45" spans="1:23" s="88" customFormat="1" ht="40.5" customHeight="1">
      <c r="A45" s="83">
        <v>38</v>
      </c>
      <c r="B45" s="84" t="s">
        <v>305</v>
      </c>
      <c r="C45" s="85">
        <v>608600</v>
      </c>
      <c r="D45" s="85"/>
      <c r="E45" s="463">
        <v>0</v>
      </c>
      <c r="F45" s="85"/>
      <c r="G45" s="463">
        <v>0</v>
      </c>
      <c r="H45" s="463"/>
      <c r="I45" s="463">
        <v>0</v>
      </c>
      <c r="J45" s="87">
        <v>0</v>
      </c>
      <c r="K45" s="463">
        <v>0</v>
      </c>
      <c r="L45" s="464">
        <v>608600</v>
      </c>
      <c r="M45" s="465" t="s">
        <v>306</v>
      </c>
      <c r="N45" s="480"/>
      <c r="O45" s="480"/>
      <c r="P45" s="480"/>
      <c r="Q45" s="481"/>
    </row>
    <row r="46" spans="1:23" s="88" customFormat="1" ht="40.5" customHeight="1">
      <c r="A46" s="83">
        <v>39</v>
      </c>
      <c r="B46" s="84" t="s">
        <v>307</v>
      </c>
      <c r="C46" s="85">
        <v>199700</v>
      </c>
      <c r="D46" s="85"/>
      <c r="E46" s="463">
        <v>0</v>
      </c>
      <c r="F46" s="85"/>
      <c r="G46" s="463">
        <v>0</v>
      </c>
      <c r="H46" s="463"/>
      <c r="I46" s="463">
        <v>0</v>
      </c>
      <c r="J46" s="87">
        <v>0</v>
      </c>
      <c r="K46" s="463">
        <v>0</v>
      </c>
      <c r="L46" s="464">
        <v>199700</v>
      </c>
      <c r="M46" s="465" t="s">
        <v>308</v>
      </c>
      <c r="N46" s="480"/>
      <c r="O46" s="480"/>
      <c r="P46" s="480"/>
      <c r="Q46" s="481"/>
    </row>
    <row r="47" spans="1:23" s="88" customFormat="1" ht="40.5">
      <c r="A47" s="83">
        <v>40</v>
      </c>
      <c r="B47" s="84" t="s">
        <v>309</v>
      </c>
      <c r="C47" s="85">
        <v>2350000</v>
      </c>
      <c r="D47" s="85"/>
      <c r="E47" s="463">
        <v>0</v>
      </c>
      <c r="F47" s="85"/>
      <c r="G47" s="463">
        <v>0</v>
      </c>
      <c r="H47" s="463"/>
      <c r="I47" s="463">
        <v>0</v>
      </c>
      <c r="J47" s="87">
        <v>0</v>
      </c>
      <c r="K47" s="463">
        <v>0</v>
      </c>
      <c r="L47" s="464">
        <v>2350000</v>
      </c>
      <c r="M47" s="465" t="s">
        <v>293</v>
      </c>
      <c r="N47" s="480"/>
      <c r="O47" s="480"/>
      <c r="P47" s="480"/>
      <c r="Q47" s="481"/>
    </row>
    <row r="48" spans="1:23" s="88" customFormat="1" ht="40.5">
      <c r="A48" s="83">
        <v>41</v>
      </c>
      <c r="B48" s="84" t="s">
        <v>310</v>
      </c>
      <c r="C48" s="85">
        <v>1300000</v>
      </c>
      <c r="D48" s="85"/>
      <c r="E48" s="463">
        <v>0</v>
      </c>
      <c r="F48" s="85"/>
      <c r="G48" s="463">
        <v>0</v>
      </c>
      <c r="H48" s="463"/>
      <c r="I48" s="463">
        <v>0</v>
      </c>
      <c r="J48" s="87">
        <v>0</v>
      </c>
      <c r="K48" s="463">
        <v>0</v>
      </c>
      <c r="L48" s="464">
        <v>1300000</v>
      </c>
      <c r="M48" s="465" t="s">
        <v>293</v>
      </c>
      <c r="N48" s="480"/>
      <c r="O48" s="480"/>
      <c r="P48" s="480"/>
      <c r="Q48" s="481"/>
    </row>
    <row r="49" spans="1:17" s="88" customFormat="1" ht="40.5" customHeight="1">
      <c r="A49" s="83">
        <v>42</v>
      </c>
      <c r="B49" s="84" t="s">
        <v>311</v>
      </c>
      <c r="C49" s="85">
        <v>457000</v>
      </c>
      <c r="D49" s="85"/>
      <c r="E49" s="463">
        <v>0</v>
      </c>
      <c r="F49" s="85"/>
      <c r="G49" s="463">
        <v>0</v>
      </c>
      <c r="H49" s="463"/>
      <c r="I49" s="463">
        <v>0</v>
      </c>
      <c r="J49" s="87">
        <v>0</v>
      </c>
      <c r="K49" s="463">
        <v>0</v>
      </c>
      <c r="L49" s="464">
        <v>457000</v>
      </c>
      <c r="M49" s="465" t="s">
        <v>218</v>
      </c>
      <c r="N49" s="480"/>
      <c r="O49" s="480"/>
      <c r="P49" s="480"/>
      <c r="Q49" s="481"/>
    </row>
    <row r="50" spans="1:17" s="88" customFormat="1" ht="40.5" customHeight="1">
      <c r="A50" s="83">
        <v>43</v>
      </c>
      <c r="B50" s="84" t="s">
        <v>312</v>
      </c>
      <c r="C50" s="85">
        <v>494000</v>
      </c>
      <c r="D50" s="85"/>
      <c r="E50" s="463">
        <v>0</v>
      </c>
      <c r="F50" s="85"/>
      <c r="G50" s="463">
        <v>0</v>
      </c>
      <c r="H50" s="463"/>
      <c r="I50" s="463">
        <v>0</v>
      </c>
      <c r="J50" s="87">
        <v>0</v>
      </c>
      <c r="K50" s="463">
        <v>0</v>
      </c>
      <c r="L50" s="464">
        <v>494000</v>
      </c>
      <c r="M50" s="465" t="s">
        <v>218</v>
      </c>
      <c r="N50" s="480"/>
      <c r="O50" s="480"/>
      <c r="P50" s="480"/>
      <c r="Q50" s="481"/>
    </row>
    <row r="51" spans="1:17" s="88" customFormat="1" ht="40.5" customHeight="1">
      <c r="A51" s="83">
        <v>44</v>
      </c>
      <c r="B51" s="84" t="s">
        <v>313</v>
      </c>
      <c r="C51" s="85">
        <v>440000</v>
      </c>
      <c r="D51" s="85"/>
      <c r="E51" s="463">
        <v>0</v>
      </c>
      <c r="F51" s="85"/>
      <c r="G51" s="463">
        <v>0</v>
      </c>
      <c r="H51" s="463"/>
      <c r="I51" s="463">
        <v>0</v>
      </c>
      <c r="J51" s="87">
        <v>0</v>
      </c>
      <c r="K51" s="463">
        <v>0</v>
      </c>
      <c r="L51" s="464">
        <v>440000</v>
      </c>
      <c r="M51" s="465" t="s">
        <v>275</v>
      </c>
      <c r="N51" s="480"/>
      <c r="O51" s="480"/>
      <c r="P51" s="480"/>
      <c r="Q51" s="481"/>
    </row>
    <row r="52" spans="1:17" s="88" customFormat="1" ht="40.5">
      <c r="A52" s="83">
        <v>45</v>
      </c>
      <c r="B52" s="84" t="s">
        <v>314</v>
      </c>
      <c r="C52" s="85">
        <v>372000</v>
      </c>
      <c r="D52" s="85"/>
      <c r="E52" s="463">
        <v>0</v>
      </c>
      <c r="F52" s="85"/>
      <c r="G52" s="463">
        <v>0</v>
      </c>
      <c r="H52" s="463"/>
      <c r="I52" s="463">
        <v>0</v>
      </c>
      <c r="J52" s="87">
        <v>0</v>
      </c>
      <c r="K52" s="463">
        <v>0</v>
      </c>
      <c r="L52" s="464">
        <v>372000</v>
      </c>
      <c r="M52" s="465" t="s">
        <v>130</v>
      </c>
      <c r="N52" s="480"/>
      <c r="O52" s="480"/>
      <c r="P52" s="480"/>
      <c r="Q52" s="481"/>
    </row>
    <row r="53" spans="1:17" s="88" customFormat="1" ht="40.5" customHeight="1">
      <c r="A53" s="83">
        <v>46</v>
      </c>
      <c r="B53" s="84" t="s">
        <v>315</v>
      </c>
      <c r="C53" s="85">
        <v>735000</v>
      </c>
      <c r="D53" s="85"/>
      <c r="E53" s="463">
        <v>0</v>
      </c>
      <c r="F53" s="85"/>
      <c r="G53" s="463">
        <v>0</v>
      </c>
      <c r="H53" s="463"/>
      <c r="I53" s="463">
        <v>0</v>
      </c>
      <c r="J53" s="87">
        <v>0</v>
      </c>
      <c r="K53" s="463">
        <v>0</v>
      </c>
      <c r="L53" s="464">
        <v>735000</v>
      </c>
      <c r="M53" s="465" t="s">
        <v>254</v>
      </c>
      <c r="N53" s="480"/>
      <c r="O53" s="480"/>
      <c r="P53" s="480"/>
      <c r="Q53" s="481"/>
    </row>
    <row r="54" spans="1:17" s="88" customFormat="1" ht="40.5" customHeight="1">
      <c r="A54" s="83">
        <v>47</v>
      </c>
      <c r="B54" s="84" t="s">
        <v>316</v>
      </c>
      <c r="C54" s="85">
        <v>3702800</v>
      </c>
      <c r="D54" s="85"/>
      <c r="E54" s="463">
        <v>0</v>
      </c>
      <c r="F54" s="85"/>
      <c r="G54" s="463">
        <v>0</v>
      </c>
      <c r="H54" s="463"/>
      <c r="I54" s="463">
        <v>0</v>
      </c>
      <c r="J54" s="87">
        <v>0</v>
      </c>
      <c r="K54" s="463">
        <v>0</v>
      </c>
      <c r="L54" s="464">
        <v>3702800</v>
      </c>
      <c r="M54" s="465" t="s">
        <v>317</v>
      </c>
      <c r="N54" s="480"/>
      <c r="O54" s="456"/>
      <c r="P54" s="480"/>
      <c r="Q54" s="481"/>
    </row>
    <row r="55" spans="1:17" s="88" customFormat="1" ht="40.5">
      <c r="A55" s="83">
        <v>48</v>
      </c>
      <c r="B55" s="84" t="s">
        <v>318</v>
      </c>
      <c r="C55" s="85">
        <v>2210100</v>
      </c>
      <c r="D55" s="85"/>
      <c r="E55" s="463">
        <v>0</v>
      </c>
      <c r="F55" s="85"/>
      <c r="G55" s="463">
        <v>0</v>
      </c>
      <c r="H55" s="463"/>
      <c r="I55" s="463">
        <v>0</v>
      </c>
      <c r="J55" s="87">
        <v>0</v>
      </c>
      <c r="K55" s="463">
        <v>0</v>
      </c>
      <c r="L55" s="464">
        <v>2210100</v>
      </c>
      <c r="M55" s="465" t="s">
        <v>317</v>
      </c>
      <c r="N55" s="480"/>
      <c r="O55" s="456"/>
      <c r="P55" s="480"/>
      <c r="Q55" s="481"/>
    </row>
    <row r="56" spans="1:17" s="88" customFormat="1" ht="40.5" customHeight="1">
      <c r="A56" s="83">
        <v>49</v>
      </c>
      <c r="B56" s="84" t="s">
        <v>319</v>
      </c>
      <c r="C56" s="85">
        <v>2299000</v>
      </c>
      <c r="D56" s="85"/>
      <c r="E56" s="463">
        <v>0</v>
      </c>
      <c r="F56" s="85"/>
      <c r="G56" s="463">
        <v>0</v>
      </c>
      <c r="H56" s="463"/>
      <c r="I56" s="463">
        <v>0</v>
      </c>
      <c r="J56" s="87">
        <v>0</v>
      </c>
      <c r="K56" s="463">
        <v>0</v>
      </c>
      <c r="L56" s="464">
        <v>2299000</v>
      </c>
      <c r="M56" s="465" t="s">
        <v>320</v>
      </c>
      <c r="N56" s="480"/>
      <c r="O56" s="456"/>
      <c r="P56" s="480"/>
      <c r="Q56" s="481"/>
    </row>
    <row r="57" spans="1:17" s="88" customFormat="1" ht="40.5">
      <c r="A57" s="83">
        <v>50</v>
      </c>
      <c r="B57" s="84" t="s">
        <v>321</v>
      </c>
      <c r="C57" s="85">
        <v>950000</v>
      </c>
      <c r="D57" s="85"/>
      <c r="E57" s="463">
        <v>0</v>
      </c>
      <c r="F57" s="85"/>
      <c r="G57" s="463">
        <v>0</v>
      </c>
      <c r="H57" s="463"/>
      <c r="I57" s="463">
        <v>0</v>
      </c>
      <c r="J57" s="87">
        <v>0</v>
      </c>
      <c r="K57" s="463">
        <v>0</v>
      </c>
      <c r="L57" s="464">
        <v>950000</v>
      </c>
      <c r="M57" s="472" t="s">
        <v>207</v>
      </c>
      <c r="N57" s="480"/>
      <c r="O57" s="480"/>
      <c r="P57" s="480"/>
      <c r="Q57" s="481"/>
    </row>
    <row r="58" spans="1:17" s="88" customFormat="1" ht="40.5">
      <c r="A58" s="83">
        <v>51</v>
      </c>
      <c r="B58" s="84" t="s">
        <v>322</v>
      </c>
      <c r="C58" s="85">
        <v>2245000</v>
      </c>
      <c r="D58" s="85"/>
      <c r="E58" s="463">
        <v>0</v>
      </c>
      <c r="F58" s="85"/>
      <c r="G58" s="463">
        <v>0</v>
      </c>
      <c r="H58" s="463"/>
      <c r="I58" s="463">
        <v>0</v>
      </c>
      <c r="J58" s="87">
        <v>0</v>
      </c>
      <c r="K58" s="463">
        <v>0</v>
      </c>
      <c r="L58" s="464">
        <v>2245000</v>
      </c>
      <c r="M58" s="465" t="s">
        <v>254</v>
      </c>
      <c r="N58" s="480"/>
      <c r="O58" s="480"/>
      <c r="P58" s="480"/>
      <c r="Q58" s="481"/>
    </row>
    <row r="59" spans="1:17" s="88" customFormat="1" ht="40.5" customHeight="1">
      <c r="A59" s="83">
        <v>52</v>
      </c>
      <c r="B59" s="84" t="s">
        <v>323</v>
      </c>
      <c r="C59" s="85">
        <v>752800</v>
      </c>
      <c r="D59" s="85"/>
      <c r="E59" s="463">
        <v>0</v>
      </c>
      <c r="F59" s="85"/>
      <c r="G59" s="463">
        <v>0</v>
      </c>
      <c r="H59" s="463"/>
      <c r="I59" s="463">
        <v>0</v>
      </c>
      <c r="J59" s="87">
        <v>0</v>
      </c>
      <c r="K59" s="463">
        <v>0</v>
      </c>
      <c r="L59" s="464">
        <v>752800</v>
      </c>
      <c r="M59" s="465" t="s">
        <v>76</v>
      </c>
      <c r="N59" s="480"/>
      <c r="O59" s="480"/>
      <c r="P59" s="480"/>
      <c r="Q59" s="481"/>
    </row>
    <row r="60" spans="1:17" s="88" customFormat="1" ht="40.5">
      <c r="A60" s="83">
        <v>53</v>
      </c>
      <c r="B60" s="84" t="s">
        <v>324</v>
      </c>
      <c r="C60" s="85">
        <v>672400</v>
      </c>
      <c r="D60" s="85"/>
      <c r="E60" s="463">
        <v>0</v>
      </c>
      <c r="F60" s="85"/>
      <c r="G60" s="463">
        <v>0</v>
      </c>
      <c r="H60" s="463"/>
      <c r="I60" s="463">
        <v>0</v>
      </c>
      <c r="J60" s="87">
        <v>0</v>
      </c>
      <c r="K60" s="463">
        <v>0</v>
      </c>
      <c r="L60" s="464">
        <v>672400</v>
      </c>
      <c r="M60" s="465" t="s">
        <v>308</v>
      </c>
      <c r="N60" s="480"/>
      <c r="O60" s="480"/>
      <c r="P60" s="480"/>
      <c r="Q60" s="481"/>
    </row>
    <row r="61" spans="1:17" s="88" customFormat="1" ht="40.5">
      <c r="A61" s="83">
        <v>54</v>
      </c>
      <c r="B61" s="84" t="s">
        <v>325</v>
      </c>
      <c r="C61" s="85">
        <v>242100</v>
      </c>
      <c r="D61" s="85"/>
      <c r="E61" s="463">
        <v>0</v>
      </c>
      <c r="F61" s="85"/>
      <c r="G61" s="463">
        <v>0</v>
      </c>
      <c r="H61" s="463"/>
      <c r="I61" s="463">
        <v>0</v>
      </c>
      <c r="J61" s="87">
        <v>0</v>
      </c>
      <c r="K61" s="463">
        <v>0</v>
      </c>
      <c r="L61" s="464">
        <v>242100</v>
      </c>
      <c r="M61" s="465" t="s">
        <v>74</v>
      </c>
      <c r="N61" s="480"/>
      <c r="O61" s="480"/>
      <c r="P61" s="480"/>
      <c r="Q61" s="481"/>
    </row>
    <row r="62" spans="1:17" s="88" customFormat="1" ht="60.75">
      <c r="A62" s="83">
        <v>55</v>
      </c>
      <c r="B62" s="84" t="s">
        <v>326</v>
      </c>
      <c r="C62" s="85">
        <v>2331600</v>
      </c>
      <c r="D62" s="85"/>
      <c r="E62" s="463">
        <v>0</v>
      </c>
      <c r="F62" s="85"/>
      <c r="G62" s="463">
        <v>0</v>
      </c>
      <c r="H62" s="463"/>
      <c r="I62" s="463">
        <v>0</v>
      </c>
      <c r="J62" s="87">
        <v>0</v>
      </c>
      <c r="K62" s="463">
        <v>0</v>
      </c>
      <c r="L62" s="464">
        <v>2331600</v>
      </c>
      <c r="M62" s="465" t="s">
        <v>254</v>
      </c>
      <c r="N62" s="480"/>
      <c r="O62" s="480"/>
      <c r="P62" s="480"/>
      <c r="Q62" s="481"/>
    </row>
    <row r="63" spans="1:17" s="88" customFormat="1" ht="40.5" customHeight="1">
      <c r="A63" s="83">
        <v>56</v>
      </c>
      <c r="B63" s="84" t="s">
        <v>327</v>
      </c>
      <c r="C63" s="85">
        <v>258000</v>
      </c>
      <c r="D63" s="85"/>
      <c r="E63" s="463">
        <v>0</v>
      </c>
      <c r="F63" s="85"/>
      <c r="G63" s="463">
        <v>0</v>
      </c>
      <c r="H63" s="463"/>
      <c r="I63" s="463">
        <v>0</v>
      </c>
      <c r="J63" s="87">
        <v>0</v>
      </c>
      <c r="K63" s="463">
        <v>0</v>
      </c>
      <c r="L63" s="464">
        <v>258000</v>
      </c>
      <c r="M63" s="465" t="s">
        <v>218</v>
      </c>
      <c r="N63" s="480"/>
      <c r="O63" s="480"/>
      <c r="P63" s="480"/>
      <c r="Q63" s="481"/>
    </row>
    <row r="64" spans="1:17" s="88" customFormat="1" ht="40.5">
      <c r="A64" s="83">
        <v>57</v>
      </c>
      <c r="B64" s="84" t="s">
        <v>328</v>
      </c>
      <c r="C64" s="85">
        <v>813000</v>
      </c>
      <c r="D64" s="85"/>
      <c r="E64" s="463">
        <v>0</v>
      </c>
      <c r="F64" s="85"/>
      <c r="G64" s="463">
        <v>0</v>
      </c>
      <c r="H64" s="463"/>
      <c r="I64" s="463">
        <v>0</v>
      </c>
      <c r="J64" s="87">
        <v>0</v>
      </c>
      <c r="K64" s="463">
        <v>0</v>
      </c>
      <c r="L64" s="464">
        <v>813000</v>
      </c>
      <c r="M64" s="465" t="s">
        <v>254</v>
      </c>
      <c r="N64" s="480"/>
      <c r="O64" s="480"/>
      <c r="P64" s="480"/>
      <c r="Q64" s="481"/>
    </row>
    <row r="65" spans="1:18" s="88" customFormat="1" ht="40.5">
      <c r="A65" s="83">
        <v>58</v>
      </c>
      <c r="B65" s="89" t="s">
        <v>330</v>
      </c>
      <c r="C65" s="85">
        <v>1264000</v>
      </c>
      <c r="D65" s="87"/>
      <c r="E65" s="463">
        <v>0</v>
      </c>
      <c r="F65" s="87"/>
      <c r="G65" s="463">
        <v>0</v>
      </c>
      <c r="H65" s="463"/>
      <c r="I65" s="463">
        <v>0</v>
      </c>
      <c r="J65" s="87">
        <v>0</v>
      </c>
      <c r="K65" s="463">
        <v>0</v>
      </c>
      <c r="L65" s="464">
        <v>1264000</v>
      </c>
      <c r="M65" s="465" t="s">
        <v>254</v>
      </c>
      <c r="N65" s="480"/>
      <c r="O65" s="456"/>
      <c r="P65" s="456"/>
      <c r="Q65" s="457"/>
      <c r="R65" s="90"/>
    </row>
    <row r="66" spans="1:18" s="88" customFormat="1" ht="40.5" customHeight="1">
      <c r="A66" s="83">
        <v>59</v>
      </c>
      <c r="B66" s="89" t="s">
        <v>331</v>
      </c>
      <c r="C66" s="85">
        <v>1708300</v>
      </c>
      <c r="D66" s="87"/>
      <c r="E66" s="463">
        <v>0</v>
      </c>
      <c r="F66" s="87"/>
      <c r="G66" s="463">
        <v>0</v>
      </c>
      <c r="H66" s="463"/>
      <c r="I66" s="463">
        <v>0</v>
      </c>
      <c r="J66" s="87">
        <v>0</v>
      </c>
      <c r="K66" s="463">
        <v>0</v>
      </c>
      <c r="L66" s="464">
        <v>1708300</v>
      </c>
      <c r="M66" s="465" t="s">
        <v>254</v>
      </c>
      <c r="N66" s="480"/>
      <c r="O66" s="456"/>
      <c r="P66" s="456"/>
      <c r="Q66" s="457"/>
      <c r="R66" s="90"/>
    </row>
    <row r="67" spans="1:18" s="88" customFormat="1" ht="40.5">
      <c r="A67" s="83">
        <v>60</v>
      </c>
      <c r="B67" s="84" t="s">
        <v>332</v>
      </c>
      <c r="C67" s="85">
        <v>279300</v>
      </c>
      <c r="D67" s="85"/>
      <c r="E67" s="463">
        <v>0</v>
      </c>
      <c r="F67" s="85"/>
      <c r="G67" s="463">
        <v>0</v>
      </c>
      <c r="H67" s="463"/>
      <c r="I67" s="463">
        <v>0</v>
      </c>
      <c r="J67" s="87">
        <v>0</v>
      </c>
      <c r="K67" s="463">
        <v>0</v>
      </c>
      <c r="L67" s="464">
        <v>279300</v>
      </c>
      <c r="M67" s="465" t="s">
        <v>137</v>
      </c>
      <c r="N67" s="480"/>
      <c r="O67" s="480"/>
      <c r="P67" s="480"/>
      <c r="Q67" s="481"/>
    </row>
    <row r="68" spans="1:18" s="88" customFormat="1" ht="40.5">
      <c r="A68" s="83">
        <v>61</v>
      </c>
      <c r="B68" s="84" t="s">
        <v>333</v>
      </c>
      <c r="C68" s="85">
        <v>15000000</v>
      </c>
      <c r="D68" s="85"/>
      <c r="E68" s="463">
        <v>0</v>
      </c>
      <c r="F68" s="85"/>
      <c r="G68" s="463">
        <v>0</v>
      </c>
      <c r="H68" s="463"/>
      <c r="I68" s="463">
        <v>0</v>
      </c>
      <c r="J68" s="87">
        <v>0</v>
      </c>
      <c r="K68" s="463">
        <v>0</v>
      </c>
      <c r="L68" s="464">
        <v>15000000</v>
      </c>
      <c r="M68" s="465" t="s">
        <v>254</v>
      </c>
      <c r="N68" s="480"/>
      <c r="O68" s="480"/>
      <c r="P68" s="480"/>
      <c r="Q68" s="481"/>
    </row>
    <row r="69" spans="1:18" s="88" customFormat="1" ht="40.5">
      <c r="A69" s="83">
        <v>62</v>
      </c>
      <c r="B69" s="84" t="s">
        <v>334</v>
      </c>
      <c r="C69" s="85">
        <v>14500500</v>
      </c>
      <c r="D69" s="85"/>
      <c r="E69" s="463">
        <v>0</v>
      </c>
      <c r="F69" s="85"/>
      <c r="G69" s="463">
        <v>0</v>
      </c>
      <c r="H69" s="463"/>
      <c r="I69" s="463">
        <v>0</v>
      </c>
      <c r="J69" s="87">
        <v>0</v>
      </c>
      <c r="K69" s="463">
        <v>0</v>
      </c>
      <c r="L69" s="464">
        <v>14500500</v>
      </c>
      <c r="M69" s="465" t="s">
        <v>254</v>
      </c>
      <c r="N69" s="480"/>
      <c r="O69" s="480"/>
      <c r="P69" s="480"/>
      <c r="Q69" s="481"/>
    </row>
    <row r="70" spans="1:18" s="88" customFormat="1" ht="40.5">
      <c r="A70" s="83">
        <v>63</v>
      </c>
      <c r="B70" s="84" t="s">
        <v>295</v>
      </c>
      <c r="C70" s="85">
        <v>28500</v>
      </c>
      <c r="D70" s="85"/>
      <c r="E70" s="463">
        <v>0</v>
      </c>
      <c r="F70" s="85">
        <v>28500</v>
      </c>
      <c r="G70" s="463">
        <v>100</v>
      </c>
      <c r="H70" s="463"/>
      <c r="I70" s="463">
        <v>0</v>
      </c>
      <c r="J70" s="87">
        <v>28500</v>
      </c>
      <c r="K70" s="463">
        <v>100</v>
      </c>
      <c r="L70" s="464">
        <v>0</v>
      </c>
      <c r="M70" s="465" t="s">
        <v>296</v>
      </c>
      <c r="N70" s="480"/>
      <c r="O70" s="480"/>
      <c r="P70" s="480"/>
      <c r="Q70" s="481"/>
    </row>
    <row r="71" spans="1:18" s="88" customFormat="1" ht="40.5">
      <c r="A71" s="83">
        <v>64</v>
      </c>
      <c r="B71" s="84" t="s">
        <v>284</v>
      </c>
      <c r="C71" s="85">
        <v>237000</v>
      </c>
      <c r="D71" s="85"/>
      <c r="E71" s="463">
        <v>0</v>
      </c>
      <c r="F71" s="85">
        <v>237000</v>
      </c>
      <c r="G71" s="463">
        <v>100</v>
      </c>
      <c r="H71" s="463"/>
      <c r="I71" s="463">
        <v>0</v>
      </c>
      <c r="J71" s="87">
        <v>237000</v>
      </c>
      <c r="K71" s="463">
        <v>100</v>
      </c>
      <c r="L71" s="464">
        <v>0</v>
      </c>
      <c r="M71" s="465" t="s">
        <v>142</v>
      </c>
      <c r="N71" s="480"/>
      <c r="O71" s="480"/>
      <c r="P71" s="480"/>
      <c r="Q71" s="481"/>
    </row>
    <row r="72" spans="1:18" s="88" customFormat="1" ht="40.5" customHeight="1">
      <c r="A72" s="83">
        <v>65</v>
      </c>
      <c r="B72" s="84" t="s">
        <v>261</v>
      </c>
      <c r="C72" s="85">
        <v>452000</v>
      </c>
      <c r="D72" s="85"/>
      <c r="E72" s="463">
        <v>0</v>
      </c>
      <c r="F72" s="85">
        <v>452000</v>
      </c>
      <c r="G72" s="463">
        <v>100</v>
      </c>
      <c r="H72" s="463"/>
      <c r="I72" s="463">
        <v>0</v>
      </c>
      <c r="J72" s="87">
        <v>452000</v>
      </c>
      <c r="K72" s="463">
        <v>100</v>
      </c>
      <c r="L72" s="464">
        <v>0</v>
      </c>
      <c r="M72" s="465" t="s">
        <v>79</v>
      </c>
      <c r="N72" s="480"/>
      <c r="O72" s="480"/>
      <c r="P72" s="480"/>
      <c r="Q72" s="481"/>
    </row>
    <row r="73" spans="1:18" s="88" customFormat="1" ht="40.5">
      <c r="A73" s="83">
        <v>66</v>
      </c>
      <c r="B73" s="84" t="s">
        <v>298</v>
      </c>
      <c r="C73" s="85">
        <v>205600</v>
      </c>
      <c r="D73" s="85"/>
      <c r="E73" s="463">
        <v>0</v>
      </c>
      <c r="F73" s="85">
        <v>205600</v>
      </c>
      <c r="G73" s="463">
        <v>100</v>
      </c>
      <c r="H73" s="463"/>
      <c r="I73" s="463">
        <v>0</v>
      </c>
      <c r="J73" s="87">
        <v>205600</v>
      </c>
      <c r="K73" s="463">
        <v>100</v>
      </c>
      <c r="L73" s="464">
        <v>0</v>
      </c>
      <c r="M73" s="465" t="s">
        <v>79</v>
      </c>
      <c r="N73" s="480"/>
      <c r="O73" s="480"/>
      <c r="P73" s="480"/>
      <c r="Q73" s="481"/>
    </row>
    <row r="74" spans="1:18" s="88" customFormat="1" ht="40.5">
      <c r="A74" s="83">
        <v>67</v>
      </c>
      <c r="B74" s="84" t="s">
        <v>329</v>
      </c>
      <c r="C74" s="85">
        <v>382200</v>
      </c>
      <c r="D74" s="85"/>
      <c r="E74" s="463">
        <v>0</v>
      </c>
      <c r="F74" s="85">
        <v>382200</v>
      </c>
      <c r="G74" s="463">
        <v>100</v>
      </c>
      <c r="H74" s="463"/>
      <c r="I74" s="463">
        <v>0</v>
      </c>
      <c r="J74" s="87">
        <v>382200</v>
      </c>
      <c r="K74" s="463">
        <v>100</v>
      </c>
      <c r="L74" s="464">
        <v>0</v>
      </c>
      <c r="M74" s="465" t="s">
        <v>79</v>
      </c>
      <c r="N74" s="480"/>
      <c r="O74" s="480"/>
      <c r="P74" s="480"/>
      <c r="Q74" s="481"/>
    </row>
  </sheetData>
  <mergeCells count="11">
    <mergeCell ref="F3:G3"/>
    <mergeCell ref="H3:I3"/>
    <mergeCell ref="J3:K3"/>
    <mergeCell ref="L3:L4"/>
    <mergeCell ref="M3:M4"/>
    <mergeCell ref="A3:A4"/>
    <mergeCell ref="B3:B4"/>
    <mergeCell ref="C3:C4"/>
    <mergeCell ref="A1:M1"/>
    <mergeCell ref="A2:M2"/>
    <mergeCell ref="D3:E3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S107"/>
  <sheetViews>
    <sheetView zoomScale="80" zoomScaleNormal="80" workbookViewId="0">
      <selection activeCell="I8" sqref="I8"/>
    </sheetView>
  </sheetViews>
  <sheetFormatPr defaultRowHeight="27.75"/>
  <cols>
    <col min="1" max="1" width="7.140625" style="15" customWidth="1"/>
    <col min="2" max="2" width="24.140625" style="16" customWidth="1"/>
    <col min="3" max="3" width="10.5703125" style="15" customWidth="1"/>
    <col min="4" max="4" width="22" style="27" bestFit="1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2.140625" style="27" customWidth="1"/>
    <col min="11" max="11" width="22.140625" style="15" bestFit="1" customWidth="1"/>
    <col min="12" max="12" width="22.7109375" style="9" customWidth="1"/>
    <col min="13" max="13" width="19.140625" style="9" customWidth="1"/>
    <col min="14" max="14" width="20.7109375" style="500" customWidth="1"/>
    <col min="15" max="15" width="22.5703125" style="9" customWidth="1"/>
    <col min="16" max="18" width="9.140625" style="9"/>
    <col min="19" max="19" width="19.28515625" style="493" customWidth="1"/>
    <col min="20" max="20" width="22.5703125" style="9" customWidth="1"/>
    <col min="21" max="21" width="13.5703125" style="9" customWidth="1"/>
    <col min="22" max="22" width="19.5703125" style="9" customWidth="1"/>
    <col min="23" max="16384" width="9.140625" style="9"/>
  </cols>
  <sheetData>
    <row r="1" spans="1:19" s="203" customFormat="1" ht="33" customHeight="1">
      <c r="A1" s="689" t="s">
        <v>335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N1" s="204"/>
      <c r="O1" s="204"/>
      <c r="P1" s="204"/>
      <c r="Q1" s="205"/>
      <c r="S1" s="491"/>
    </row>
    <row r="2" spans="1:19" s="203" customFormat="1" ht="33" customHeight="1">
      <c r="A2" s="689" t="s">
        <v>129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N2" s="204"/>
      <c r="O2" s="204"/>
      <c r="P2" s="204"/>
      <c r="Q2" s="205"/>
      <c r="S2" s="491"/>
    </row>
    <row r="3" spans="1:19" s="203" customFormat="1" ht="33" customHeight="1">
      <c r="A3" s="689" t="str">
        <f>+[4]รายละเอียดงบลงทุน!A2</f>
        <v>ข้อมูลสะสมตั้งแต่วันที่ 1 ตุลาคม 2568 ถึงวันที่ 15 พฤศจิกายน 2568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N3" s="204"/>
      <c r="O3" s="204"/>
      <c r="P3" s="204"/>
      <c r="Q3" s="205"/>
      <c r="S3" s="491"/>
    </row>
    <row r="4" spans="1:19" s="6" customFormat="1" ht="27" customHeight="1">
      <c r="A4" s="698" t="s">
        <v>21</v>
      </c>
      <c r="B4" s="701" t="s">
        <v>72</v>
      </c>
      <c r="C4" s="698" t="s">
        <v>3</v>
      </c>
      <c r="D4" s="705" t="s">
        <v>122</v>
      </c>
      <c r="E4" s="704" t="s">
        <v>9</v>
      </c>
      <c r="F4" s="691"/>
      <c r="G4" s="690" t="s">
        <v>131</v>
      </c>
      <c r="H4" s="691"/>
      <c r="I4" s="694" t="s">
        <v>246</v>
      </c>
      <c r="J4" s="695"/>
      <c r="K4" s="698" t="s">
        <v>4</v>
      </c>
      <c r="M4" s="492"/>
      <c r="N4" s="492"/>
      <c r="S4" s="493"/>
    </row>
    <row r="5" spans="1:19" s="6" customFormat="1" ht="27" customHeight="1">
      <c r="A5" s="699"/>
      <c r="B5" s="702"/>
      <c r="C5" s="699"/>
      <c r="D5" s="706"/>
      <c r="E5" s="692"/>
      <c r="F5" s="693"/>
      <c r="G5" s="692"/>
      <c r="H5" s="693"/>
      <c r="I5" s="696"/>
      <c r="J5" s="697"/>
      <c r="K5" s="699"/>
      <c r="N5" s="492"/>
      <c r="S5" s="493"/>
    </row>
    <row r="6" spans="1:19" s="6" customFormat="1" ht="27" customHeight="1">
      <c r="A6" s="699"/>
      <c r="B6" s="703"/>
      <c r="C6" s="700"/>
      <c r="D6" s="707"/>
      <c r="E6" s="22" t="s">
        <v>107</v>
      </c>
      <c r="F6" s="22" t="s">
        <v>7</v>
      </c>
      <c r="G6" s="22" t="s">
        <v>107</v>
      </c>
      <c r="H6" s="22" t="s">
        <v>7</v>
      </c>
      <c r="I6" s="17" t="s">
        <v>107</v>
      </c>
      <c r="J6" s="17" t="s">
        <v>7</v>
      </c>
      <c r="K6" s="700"/>
      <c r="N6" s="492"/>
      <c r="S6" s="493"/>
    </row>
    <row r="7" spans="1:19" s="7" customFormat="1" ht="27" customHeight="1" thickBot="1">
      <c r="A7" s="23"/>
      <c r="B7" s="12"/>
      <c r="C7" s="96">
        <v>21</v>
      </c>
      <c r="D7" s="24">
        <v>154447500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154447500</v>
      </c>
      <c r="L7" s="11"/>
      <c r="M7" s="8"/>
      <c r="N7" s="494"/>
      <c r="S7" s="493"/>
    </row>
    <row r="8" spans="1:19" s="103" customFormat="1" ht="27.95" customHeight="1" thickTop="1">
      <c r="A8" s="97">
        <v>1</v>
      </c>
      <c r="B8" s="98" t="s">
        <v>172</v>
      </c>
      <c r="C8" s="97">
        <v>19</v>
      </c>
      <c r="D8" s="99">
        <v>153733500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100">
        <v>153733500</v>
      </c>
      <c r="L8" s="101"/>
      <c r="M8" s="102"/>
      <c r="N8" s="495"/>
      <c r="O8" s="101"/>
      <c r="S8" s="496"/>
    </row>
    <row r="9" spans="1:19" s="103" customFormat="1" ht="27.95" customHeight="1">
      <c r="A9" s="745">
        <v>2</v>
      </c>
      <c r="B9" s="746" t="s">
        <v>498</v>
      </c>
      <c r="C9" s="745">
        <v>2</v>
      </c>
      <c r="D9" s="747">
        <v>714000</v>
      </c>
      <c r="E9" s="747">
        <v>0</v>
      </c>
      <c r="F9" s="747">
        <v>0</v>
      </c>
      <c r="G9" s="747">
        <v>0</v>
      </c>
      <c r="H9" s="747">
        <v>0</v>
      </c>
      <c r="I9" s="747">
        <v>0</v>
      </c>
      <c r="J9" s="747">
        <v>0</v>
      </c>
      <c r="K9" s="100">
        <v>714000</v>
      </c>
      <c r="L9" s="101"/>
      <c r="M9" s="102"/>
      <c r="N9" s="495"/>
      <c r="O9" s="101"/>
      <c r="S9" s="496"/>
    </row>
    <row r="10" spans="1:19" s="108" customFormat="1" ht="27.95" customHeight="1">
      <c r="A10" s="106"/>
      <c r="B10" s="107"/>
      <c r="C10" s="106"/>
      <c r="D10" s="29"/>
      <c r="E10" s="29"/>
      <c r="F10" s="29"/>
      <c r="G10" s="29"/>
      <c r="H10" s="29"/>
      <c r="I10" s="29"/>
      <c r="J10" s="29"/>
      <c r="K10" s="100"/>
      <c r="N10" s="497"/>
      <c r="S10" s="498"/>
    </row>
    <row r="11" spans="1:19">
      <c r="A11" s="13"/>
      <c r="B11" s="14"/>
      <c r="C11" s="13"/>
      <c r="D11" s="25"/>
      <c r="E11" s="25"/>
      <c r="F11" s="25"/>
      <c r="G11" s="25"/>
      <c r="H11" s="25"/>
      <c r="I11" s="25"/>
      <c r="J11" s="25"/>
      <c r="K11" s="13"/>
      <c r="N11" s="499"/>
    </row>
    <row r="19" spans="19:19">
      <c r="S19" s="501"/>
    </row>
    <row r="24" spans="19:19">
      <c r="S24" s="501"/>
    </row>
    <row r="25" spans="19:19">
      <c r="S25" s="501"/>
    </row>
    <row r="26" spans="19:19">
      <c r="S26" s="501"/>
    </row>
    <row r="32" spans="19:19">
      <c r="S32" s="501"/>
    </row>
    <row r="33" spans="5:19">
      <c r="S33" s="501"/>
    </row>
    <row r="34" spans="5:19">
      <c r="S34" s="501"/>
    </row>
    <row r="35" spans="5:19">
      <c r="S35" s="501"/>
    </row>
    <row r="36" spans="5:19">
      <c r="S36" s="501"/>
    </row>
    <row r="37" spans="5:19">
      <c r="S37" s="501"/>
    </row>
    <row r="38" spans="5:19">
      <c r="S38" s="501"/>
    </row>
    <row r="41" spans="5:19">
      <c r="E41" s="26" t="s">
        <v>152</v>
      </c>
      <c r="G41" s="26" t="s">
        <v>152</v>
      </c>
    </row>
    <row r="45" spans="5:19">
      <c r="S45" s="502"/>
    </row>
    <row r="46" spans="5:19">
      <c r="S46" s="502"/>
    </row>
    <row r="47" spans="5:19">
      <c r="S47" s="503"/>
    </row>
    <row r="48" spans="5:19">
      <c r="S48" s="504"/>
    </row>
    <row r="49" spans="19:19">
      <c r="S49" s="501"/>
    </row>
    <row r="50" spans="19:19">
      <c r="S50" s="501"/>
    </row>
    <row r="51" spans="19:19">
      <c r="S51" s="501"/>
    </row>
    <row r="52" spans="19:19">
      <c r="S52" s="501"/>
    </row>
    <row r="53" spans="19:19">
      <c r="S53" s="501"/>
    </row>
    <row r="54" spans="19:19">
      <c r="S54" s="501"/>
    </row>
    <row r="55" spans="19:19">
      <c r="S55" s="501"/>
    </row>
    <row r="56" spans="19:19">
      <c r="S56" s="501"/>
    </row>
    <row r="57" spans="19:19">
      <c r="S57" s="501"/>
    </row>
    <row r="58" spans="19:19">
      <c r="S58" s="501"/>
    </row>
    <row r="59" spans="19:19">
      <c r="S59" s="501"/>
    </row>
    <row r="60" spans="19:19">
      <c r="S60" s="501"/>
    </row>
    <row r="61" spans="19:19">
      <c r="S61" s="501"/>
    </row>
    <row r="62" spans="19:19">
      <c r="S62" s="501"/>
    </row>
    <row r="63" spans="19:19">
      <c r="S63" s="501"/>
    </row>
    <row r="64" spans="19:19">
      <c r="S64" s="501"/>
    </row>
    <row r="65" spans="19:19">
      <c r="S65" s="501"/>
    </row>
    <row r="66" spans="19:19">
      <c r="S66" s="501"/>
    </row>
    <row r="67" spans="19:19">
      <c r="S67" s="501"/>
    </row>
    <row r="68" spans="19:19">
      <c r="S68" s="501"/>
    </row>
    <row r="69" spans="19:19">
      <c r="S69" s="501"/>
    </row>
    <row r="70" spans="19:19">
      <c r="S70" s="501"/>
    </row>
    <row r="71" spans="19:19">
      <c r="S71" s="501"/>
    </row>
    <row r="72" spans="19:19">
      <c r="S72" s="501"/>
    </row>
    <row r="73" spans="19:19">
      <c r="S73" s="501"/>
    </row>
    <row r="74" spans="19:19">
      <c r="S74" s="501"/>
    </row>
    <row r="75" spans="19:19">
      <c r="S75" s="501"/>
    </row>
    <row r="76" spans="19:19">
      <c r="S76" s="501"/>
    </row>
    <row r="77" spans="19:19">
      <c r="S77" s="501"/>
    </row>
    <row r="78" spans="19:19">
      <c r="S78" s="501"/>
    </row>
    <row r="79" spans="19:19">
      <c r="S79" s="501"/>
    </row>
    <row r="80" spans="19:19">
      <c r="S80" s="501"/>
    </row>
    <row r="81" spans="19:19">
      <c r="S81" s="501"/>
    </row>
    <row r="82" spans="19:19">
      <c r="S82" s="501"/>
    </row>
    <row r="83" spans="19:19">
      <c r="S83" s="501"/>
    </row>
    <row r="84" spans="19:19">
      <c r="S84" s="501"/>
    </row>
    <row r="85" spans="19:19">
      <c r="S85" s="501"/>
    </row>
    <row r="86" spans="19:19">
      <c r="S86" s="501"/>
    </row>
    <row r="87" spans="19:19">
      <c r="S87" s="501"/>
    </row>
    <row r="88" spans="19:19">
      <c r="S88" s="501"/>
    </row>
    <row r="89" spans="19:19">
      <c r="S89" s="501"/>
    </row>
    <row r="90" spans="19:19">
      <c r="S90" s="501"/>
    </row>
    <row r="91" spans="19:19">
      <c r="S91" s="501"/>
    </row>
    <row r="92" spans="19:19">
      <c r="S92" s="501"/>
    </row>
    <row r="93" spans="19:19">
      <c r="S93" s="501"/>
    </row>
    <row r="94" spans="19:19">
      <c r="S94" s="501"/>
    </row>
    <row r="95" spans="19:19">
      <c r="S95" s="501"/>
    </row>
    <row r="96" spans="19:19">
      <c r="S96" s="501"/>
    </row>
    <row r="97" spans="19:19">
      <c r="S97" s="501"/>
    </row>
    <row r="98" spans="19:19">
      <c r="S98" s="501"/>
    </row>
    <row r="99" spans="19:19">
      <c r="S99" s="501"/>
    </row>
    <row r="100" spans="19:19">
      <c r="S100" s="501"/>
    </row>
    <row r="101" spans="19:19">
      <c r="S101" s="501"/>
    </row>
    <row r="102" spans="19:19">
      <c r="S102" s="501"/>
    </row>
    <row r="103" spans="19:19">
      <c r="S103" s="501"/>
    </row>
    <row r="104" spans="19:19">
      <c r="S104" s="501"/>
    </row>
    <row r="105" spans="19:19">
      <c r="S105" s="501"/>
    </row>
    <row r="106" spans="19:19">
      <c r="S106" s="501"/>
    </row>
    <row r="107" spans="19:19">
      <c r="S107" s="505"/>
    </row>
  </sheetData>
  <mergeCells count="11">
    <mergeCell ref="K4:K6"/>
    <mergeCell ref="G4:H5"/>
    <mergeCell ref="A4:A6"/>
    <mergeCell ref="B4:B6"/>
    <mergeCell ref="C4:C6"/>
    <mergeCell ref="E4:F5"/>
    <mergeCell ref="D4:D6"/>
    <mergeCell ref="A1:K1"/>
    <mergeCell ref="A2:K2"/>
    <mergeCell ref="A3:K3"/>
    <mergeCell ref="I4:J5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Q111"/>
  <sheetViews>
    <sheetView zoomScale="80" zoomScaleNormal="8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I9" sqref="I9"/>
    </sheetView>
  </sheetViews>
  <sheetFormatPr defaultRowHeight="27.75"/>
  <cols>
    <col min="1" max="1" width="7.140625" style="15" customWidth="1"/>
    <col min="2" max="2" width="26" style="16" customWidth="1"/>
    <col min="3" max="3" width="10.5703125" style="15" customWidth="1"/>
    <col min="4" max="4" width="20.7109375" style="27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2.140625" style="27" customWidth="1"/>
    <col min="11" max="11" width="18.85546875" style="15" customWidth="1"/>
    <col min="12" max="13" width="9.140625" style="9"/>
    <col min="14" max="14" width="19.28515625" style="493" customWidth="1"/>
    <col min="15" max="15" width="22.5703125" style="9" customWidth="1"/>
    <col min="16" max="16" width="13.5703125" style="9" customWidth="1"/>
    <col min="17" max="17" width="19.5703125" style="9" customWidth="1"/>
    <col min="18" max="16384" width="9.140625" style="9"/>
  </cols>
  <sheetData>
    <row r="1" spans="1:17" s="203" customFormat="1" ht="33" customHeight="1">
      <c r="A1" s="689" t="s">
        <v>335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205"/>
      <c r="N1" s="491"/>
    </row>
    <row r="2" spans="1:17" s="203" customFormat="1" ht="33" customHeight="1">
      <c r="A2" s="689" t="s">
        <v>121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205"/>
      <c r="N2" s="491"/>
    </row>
    <row r="3" spans="1:17" s="203" customFormat="1" ht="33" customHeight="1">
      <c r="A3" s="708" t="str">
        <f>+[4]รายละเอียดงบลงทุน!A2</f>
        <v>ข้อมูลสะสมตั้งแต่วันที่ 1 ตุลาคม 2568 ถึงวันที่ 15 พฤศจิกายน 2568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205"/>
      <c r="N3" s="491"/>
    </row>
    <row r="4" spans="1:17" s="6" customFormat="1" ht="27" customHeight="1">
      <c r="A4" s="698" t="s">
        <v>21</v>
      </c>
      <c r="B4" s="701" t="s">
        <v>72</v>
      </c>
      <c r="C4" s="698" t="s">
        <v>3</v>
      </c>
      <c r="D4" s="705" t="s">
        <v>122</v>
      </c>
      <c r="E4" s="704" t="s">
        <v>9</v>
      </c>
      <c r="F4" s="691"/>
      <c r="G4" s="690" t="s">
        <v>131</v>
      </c>
      <c r="H4" s="691"/>
      <c r="I4" s="709" t="s">
        <v>146</v>
      </c>
      <c r="J4" s="710"/>
      <c r="K4" s="698" t="s">
        <v>4</v>
      </c>
      <c r="N4" s="493"/>
    </row>
    <row r="5" spans="1:17" s="6" customFormat="1" ht="27" customHeight="1">
      <c r="A5" s="699"/>
      <c r="B5" s="702"/>
      <c r="C5" s="699"/>
      <c r="D5" s="706"/>
      <c r="E5" s="692"/>
      <c r="F5" s="693"/>
      <c r="G5" s="692"/>
      <c r="H5" s="693"/>
      <c r="I5" s="711"/>
      <c r="J5" s="712"/>
      <c r="K5" s="699"/>
      <c r="N5" s="493"/>
    </row>
    <row r="6" spans="1:17" s="6" customFormat="1" ht="27" customHeight="1">
      <c r="A6" s="700"/>
      <c r="B6" s="703"/>
      <c r="C6" s="700"/>
      <c r="D6" s="707"/>
      <c r="E6" s="22" t="s">
        <v>107</v>
      </c>
      <c r="F6" s="22" t="s">
        <v>7</v>
      </c>
      <c r="G6" s="22" t="s">
        <v>107</v>
      </c>
      <c r="H6" s="22" t="s">
        <v>7</v>
      </c>
      <c r="I6" s="17" t="s">
        <v>107</v>
      </c>
      <c r="J6" s="17" t="s">
        <v>7</v>
      </c>
      <c r="K6" s="700"/>
      <c r="N6" s="493"/>
    </row>
    <row r="7" spans="1:17" s="7" customFormat="1" ht="27" customHeight="1" thickBot="1">
      <c r="A7" s="23"/>
      <c r="B7" s="12"/>
      <c r="C7" s="247">
        <v>14</v>
      </c>
      <c r="D7" s="24">
        <v>6849700</v>
      </c>
      <c r="E7" s="24">
        <v>0</v>
      </c>
      <c r="F7" s="24">
        <v>0</v>
      </c>
      <c r="G7" s="24">
        <v>1039800</v>
      </c>
      <c r="H7" s="24">
        <v>15.180226871249836</v>
      </c>
      <c r="I7" s="24">
        <v>1039800</v>
      </c>
      <c r="J7" s="24">
        <v>15.180226871249836</v>
      </c>
      <c r="K7" s="24">
        <v>5809900</v>
      </c>
      <c r="N7" s="493"/>
    </row>
    <row r="8" spans="1:17" s="251" customFormat="1" ht="27" customHeight="1" thickTop="1">
      <c r="A8" s="250">
        <v>1</v>
      </c>
      <c r="B8" s="273" t="s">
        <v>73</v>
      </c>
      <c r="C8" s="274">
        <v>3</v>
      </c>
      <c r="D8" s="275">
        <v>1642000</v>
      </c>
      <c r="E8" s="275">
        <v>0</v>
      </c>
      <c r="F8" s="20">
        <v>0</v>
      </c>
      <c r="G8" s="275">
        <v>0</v>
      </c>
      <c r="H8" s="20">
        <v>0</v>
      </c>
      <c r="I8" s="20">
        <v>0</v>
      </c>
      <c r="J8" s="20">
        <v>0</v>
      </c>
      <c r="K8" s="206">
        <v>1642000</v>
      </c>
      <c r="N8" s="506"/>
    </row>
    <row r="9" spans="1:17" s="103" customFormat="1" ht="27" customHeight="1">
      <c r="A9" s="104">
        <v>2</v>
      </c>
      <c r="B9" s="105" t="s">
        <v>74</v>
      </c>
      <c r="C9" s="104">
        <v>2</v>
      </c>
      <c r="D9" s="20">
        <v>703700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6">
        <v>703700</v>
      </c>
      <c r="N9" s="496"/>
      <c r="O9" s="101"/>
      <c r="P9" s="101"/>
      <c r="Q9" s="101"/>
    </row>
    <row r="10" spans="1:17" s="103" customFormat="1" ht="27" customHeight="1">
      <c r="A10" s="104">
        <v>3</v>
      </c>
      <c r="B10" s="105" t="s">
        <v>76</v>
      </c>
      <c r="C10" s="104">
        <v>2</v>
      </c>
      <c r="D10" s="20">
        <v>1074800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6">
        <v>1074800</v>
      </c>
      <c r="N10" s="496"/>
      <c r="O10" s="101"/>
      <c r="P10" s="101"/>
      <c r="Q10" s="101"/>
    </row>
    <row r="11" spans="1:17" s="103" customFormat="1" ht="27" customHeight="1">
      <c r="A11" s="104">
        <v>4</v>
      </c>
      <c r="B11" s="105" t="s">
        <v>137</v>
      </c>
      <c r="C11" s="104">
        <v>1</v>
      </c>
      <c r="D11" s="20">
        <v>279300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6">
        <v>279300</v>
      </c>
      <c r="N11" s="496"/>
      <c r="O11" s="101"/>
      <c r="P11" s="101"/>
      <c r="Q11" s="101"/>
    </row>
    <row r="12" spans="1:17" s="103" customFormat="1" ht="27" customHeight="1">
      <c r="A12" s="104">
        <v>5</v>
      </c>
      <c r="B12" s="105" t="s">
        <v>77</v>
      </c>
      <c r="C12" s="104">
        <v>2</v>
      </c>
      <c r="D12" s="20">
        <v>1313100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6">
        <v>1313100</v>
      </c>
      <c r="N12" s="496"/>
      <c r="O12" s="101"/>
      <c r="P12" s="101"/>
      <c r="Q12" s="101"/>
    </row>
    <row r="13" spans="1:17" s="103" customFormat="1" ht="27" customHeight="1">
      <c r="A13" s="104">
        <v>6</v>
      </c>
      <c r="B13" s="105" t="s">
        <v>79</v>
      </c>
      <c r="C13" s="104">
        <v>4</v>
      </c>
      <c r="D13" s="20">
        <v>1836800</v>
      </c>
      <c r="E13" s="20">
        <v>0</v>
      </c>
      <c r="F13" s="20">
        <v>0</v>
      </c>
      <c r="G13" s="20">
        <v>1039800</v>
      </c>
      <c r="H13" s="20">
        <v>56.609320557491287</v>
      </c>
      <c r="I13" s="20">
        <v>1039800</v>
      </c>
      <c r="J13" s="20">
        <v>56.609320557491287</v>
      </c>
      <c r="K13" s="206">
        <v>797000</v>
      </c>
      <c r="N13" s="496"/>
      <c r="O13" s="101"/>
      <c r="P13" s="101"/>
      <c r="Q13" s="101"/>
    </row>
    <row r="14" spans="1:17" s="108" customFormat="1" ht="27" customHeight="1">
      <c r="A14" s="106"/>
      <c r="B14" s="107"/>
      <c r="C14" s="106"/>
      <c r="D14" s="29"/>
      <c r="E14" s="29"/>
      <c r="F14" s="29"/>
      <c r="G14" s="29"/>
      <c r="H14" s="29"/>
      <c r="I14" s="29"/>
      <c r="J14" s="29"/>
      <c r="K14" s="207"/>
      <c r="N14" s="498"/>
    </row>
    <row r="15" spans="1:17">
      <c r="A15" s="13"/>
      <c r="B15" s="14"/>
      <c r="C15" s="13"/>
      <c r="D15" s="25"/>
      <c r="E15" s="25"/>
      <c r="F15" s="25"/>
      <c r="G15" s="25"/>
      <c r="H15" s="25"/>
      <c r="I15" s="25"/>
      <c r="J15" s="25"/>
      <c r="K15" s="13"/>
    </row>
    <row r="23" spans="14:14">
      <c r="N23" s="501"/>
    </row>
    <row r="28" spans="14:14">
      <c r="N28" s="501"/>
    </row>
    <row r="29" spans="14:14">
      <c r="N29" s="501"/>
    </row>
    <row r="30" spans="14:14">
      <c r="N30" s="501"/>
    </row>
    <row r="36" spans="5:14">
      <c r="N36" s="501"/>
    </row>
    <row r="37" spans="5:14">
      <c r="N37" s="501"/>
    </row>
    <row r="38" spans="5:14">
      <c r="N38" s="501"/>
    </row>
    <row r="39" spans="5:14">
      <c r="N39" s="501"/>
    </row>
    <row r="40" spans="5:14">
      <c r="N40" s="501"/>
    </row>
    <row r="41" spans="5:14">
      <c r="N41" s="501"/>
    </row>
    <row r="42" spans="5:14">
      <c r="N42" s="501"/>
    </row>
    <row r="45" spans="5:14">
      <c r="E45" s="26" t="s">
        <v>152</v>
      </c>
      <c r="G45" s="26" t="s">
        <v>152</v>
      </c>
    </row>
    <row r="49" spans="14:14">
      <c r="N49" s="502"/>
    </row>
    <row r="50" spans="14:14">
      <c r="N50" s="502"/>
    </row>
    <row r="51" spans="14:14">
      <c r="N51" s="503"/>
    </row>
    <row r="52" spans="14:14">
      <c r="N52" s="504"/>
    </row>
    <row r="53" spans="14:14">
      <c r="N53" s="501"/>
    </row>
    <row r="54" spans="14:14">
      <c r="N54" s="501"/>
    </row>
    <row r="55" spans="14:14">
      <c r="N55" s="501"/>
    </row>
    <row r="56" spans="14:14">
      <c r="N56" s="501"/>
    </row>
    <row r="57" spans="14:14">
      <c r="N57" s="501"/>
    </row>
    <row r="58" spans="14:14">
      <c r="N58" s="501"/>
    </row>
    <row r="59" spans="14:14">
      <c r="N59" s="501"/>
    </row>
    <row r="60" spans="14:14">
      <c r="N60" s="501"/>
    </row>
    <row r="61" spans="14:14">
      <c r="N61" s="501"/>
    </row>
    <row r="62" spans="14:14">
      <c r="N62" s="501"/>
    </row>
    <row r="63" spans="14:14">
      <c r="N63" s="501"/>
    </row>
    <row r="64" spans="14:14">
      <c r="N64" s="501"/>
    </row>
    <row r="65" spans="14:14">
      <c r="N65" s="501"/>
    </row>
    <row r="66" spans="14:14">
      <c r="N66" s="501"/>
    </row>
    <row r="67" spans="14:14">
      <c r="N67" s="501"/>
    </row>
    <row r="68" spans="14:14">
      <c r="N68" s="501"/>
    </row>
    <row r="69" spans="14:14">
      <c r="N69" s="501"/>
    </row>
    <row r="70" spans="14:14">
      <c r="N70" s="501"/>
    </row>
    <row r="71" spans="14:14">
      <c r="N71" s="501"/>
    </row>
    <row r="72" spans="14:14">
      <c r="N72" s="501"/>
    </row>
    <row r="73" spans="14:14">
      <c r="N73" s="501"/>
    </row>
    <row r="74" spans="14:14">
      <c r="N74" s="501"/>
    </row>
    <row r="75" spans="14:14">
      <c r="N75" s="501"/>
    </row>
    <row r="76" spans="14:14">
      <c r="N76" s="501"/>
    </row>
    <row r="77" spans="14:14">
      <c r="N77" s="501"/>
    </row>
    <row r="78" spans="14:14">
      <c r="N78" s="501"/>
    </row>
    <row r="79" spans="14:14">
      <c r="N79" s="501"/>
    </row>
    <row r="80" spans="14:14">
      <c r="N80" s="501"/>
    </row>
    <row r="81" spans="14:14">
      <c r="N81" s="501"/>
    </row>
    <row r="82" spans="14:14">
      <c r="N82" s="501"/>
    </row>
    <row r="83" spans="14:14">
      <c r="N83" s="501"/>
    </row>
    <row r="84" spans="14:14">
      <c r="N84" s="501"/>
    </row>
    <row r="85" spans="14:14">
      <c r="N85" s="501"/>
    </row>
    <row r="86" spans="14:14">
      <c r="N86" s="501"/>
    </row>
    <row r="87" spans="14:14">
      <c r="N87" s="501"/>
    </row>
    <row r="88" spans="14:14">
      <c r="N88" s="501"/>
    </row>
    <row r="89" spans="14:14">
      <c r="N89" s="501"/>
    </row>
    <row r="90" spans="14:14">
      <c r="N90" s="501"/>
    </row>
    <row r="91" spans="14:14">
      <c r="N91" s="501"/>
    </row>
    <row r="92" spans="14:14">
      <c r="N92" s="501"/>
    </row>
    <row r="93" spans="14:14">
      <c r="N93" s="501"/>
    </row>
    <row r="94" spans="14:14">
      <c r="N94" s="501"/>
    </row>
    <row r="95" spans="14:14">
      <c r="N95" s="501"/>
    </row>
    <row r="96" spans="14:14">
      <c r="N96" s="501"/>
    </row>
    <row r="97" spans="14:14">
      <c r="N97" s="501"/>
    </row>
    <row r="98" spans="14:14">
      <c r="N98" s="501"/>
    </row>
    <row r="99" spans="14:14">
      <c r="N99" s="501"/>
    </row>
    <row r="100" spans="14:14">
      <c r="N100" s="501"/>
    </row>
    <row r="101" spans="14:14">
      <c r="N101" s="501"/>
    </row>
    <row r="102" spans="14:14">
      <c r="N102" s="501"/>
    </row>
    <row r="103" spans="14:14">
      <c r="N103" s="501"/>
    </row>
    <row r="104" spans="14:14">
      <c r="N104" s="501"/>
    </row>
    <row r="105" spans="14:14">
      <c r="N105" s="501"/>
    </row>
    <row r="106" spans="14:14">
      <c r="N106" s="501"/>
    </row>
    <row r="107" spans="14:14">
      <c r="N107" s="501"/>
    </row>
    <row r="108" spans="14:14">
      <c r="N108" s="501"/>
    </row>
    <row r="109" spans="14:14">
      <c r="N109" s="501"/>
    </row>
    <row r="110" spans="14:14">
      <c r="N110" s="501"/>
    </row>
    <row r="111" spans="14:14">
      <c r="N111" s="505"/>
    </row>
  </sheetData>
  <sortState xmlns:xlrd2="http://schemas.microsoft.com/office/spreadsheetml/2017/richdata2" ref="A8:K16">
    <sortCondition descending="1" ref="G8:G16"/>
  </sortState>
  <mergeCells count="11">
    <mergeCell ref="A4:A6"/>
    <mergeCell ref="B4:B6"/>
    <mergeCell ref="A1:K1"/>
    <mergeCell ref="A2:K2"/>
    <mergeCell ref="A3:K3"/>
    <mergeCell ref="I4:J5"/>
    <mergeCell ref="K4:K6"/>
    <mergeCell ref="C4:C6"/>
    <mergeCell ref="D4:D6"/>
    <mergeCell ref="E4:F5"/>
    <mergeCell ref="G4:H5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สรุปเงินกัน</vt:lpstr>
      <vt:lpstr>รายละเอียดเงินกัน</vt:lpstr>
      <vt:lpstr>ภาพรวม!nat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2025-10-06T05:49:56Z</cp:lastPrinted>
  <dcterms:created xsi:type="dcterms:W3CDTF">2006-10-11T22:10:00Z</dcterms:created>
  <dcterms:modified xsi:type="dcterms:W3CDTF">2025-11-18T03:00:47Z</dcterms:modified>
</cp:coreProperties>
</file>